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8315" windowHeight="11805" tabRatio="708" activeTab="0"/>
  </bookViews>
  <sheets>
    <sheet name="1号様式" sheetId="1" r:id="rId1"/>
    <sheet name="1号様式の１" sheetId="2" r:id="rId2"/>
    <sheet name="1号様式の2" sheetId="3" r:id="rId3"/>
    <sheet name="助成対象本数算定シート" sheetId="4" r:id="rId4"/>
    <sheet name="1号様式の３" sheetId="5" r:id="rId5"/>
    <sheet name="1号様式の４" sheetId="6" r:id="rId6"/>
    <sheet name="２号様式" sheetId="7" r:id="rId7"/>
    <sheet name="３号様式" sheetId="8" r:id="rId8"/>
    <sheet name="５号様式" sheetId="9" r:id="rId9"/>
    <sheet name="７号様式" sheetId="10" r:id="rId10"/>
    <sheet name="７号様式の１" sheetId="11" r:id="rId11"/>
    <sheet name="助成対象本数算定シート (2)" sheetId="12" r:id="rId12"/>
    <sheet name="７号様式の２" sheetId="13" r:id="rId13"/>
    <sheet name="７号様式の３" sheetId="14" r:id="rId14"/>
    <sheet name="９号様式" sheetId="15" r:id="rId15"/>
    <sheet name="Sheet1" sheetId="16" r:id="rId16"/>
  </sheets>
  <definedNames>
    <definedName name="_xlfn.IFERROR" hidden="1">#NAME?</definedName>
    <definedName name="_xlnm.Print_Area" localSheetId="0">'1号様式'!$A$1:$J$54</definedName>
    <definedName name="_xlnm.Print_Area" localSheetId="2">'1号様式の2'!$A$1:$J$55</definedName>
    <definedName name="_xlnm.Print_Area" localSheetId="6">'２号様式'!$A$1:$J$47</definedName>
    <definedName name="_xlnm.Print_Area" localSheetId="9">'７号様式'!$A$1:$J$46</definedName>
    <definedName name="_xlnm.Print_Area" localSheetId="10">'７号様式の１'!$A$1:$J$57</definedName>
    <definedName name="_xlnm.Print_Area" localSheetId="13">'７号様式の３'!$A$12:$K$65</definedName>
    <definedName name="_xlnm.Print_Titles" localSheetId="13">'７号様式の３'!$1:$7</definedName>
  </definedNames>
  <calcPr fullCalcOnLoad="1"/>
</workbook>
</file>

<file path=xl/comments11.xml><?xml version="1.0" encoding="utf-8"?>
<comments xmlns="http://schemas.openxmlformats.org/spreadsheetml/2006/main">
  <authors>
    <author>oitapref</author>
  </authors>
  <commentList>
    <comment ref="E13"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13.xml><?xml version="1.0" encoding="utf-8"?>
<comments xmlns="http://schemas.openxmlformats.org/spreadsheetml/2006/main">
  <authors>
    <author>oitapref</author>
  </authors>
  <commentList>
    <comment ref="J1" authorId="0">
      <text>
        <r>
          <rPr>
            <b/>
            <sz val="9"/>
            <color indexed="10"/>
            <rFont val="ＭＳ Ｐゴシック"/>
            <family val="3"/>
          </rPr>
          <t>・黄色いセルのみ入力可能
・本数は数字のみを入力してください。</t>
        </r>
      </text>
    </comment>
  </commentList>
</comments>
</file>

<file path=xl/comments14.xml><?xml version="1.0" encoding="utf-8"?>
<comments xmlns="http://schemas.openxmlformats.org/spreadsheetml/2006/main">
  <authors>
    <author>oitapref</author>
  </authors>
  <commentList>
    <comment ref="K1" authorId="0">
      <text>
        <r>
          <rPr>
            <b/>
            <sz val="9"/>
            <color indexed="10"/>
            <rFont val="ＭＳ Ｐゴシック"/>
            <family val="3"/>
          </rPr>
          <t xml:space="preserve">・デマレージ超過日数毎に記入してください
</t>
        </r>
      </text>
    </comment>
    <comment ref="H9" authorId="0">
      <text>
        <r>
          <rPr>
            <b/>
            <sz val="9"/>
            <rFont val="ＭＳ Ｐゴシック"/>
            <family val="3"/>
          </rPr>
          <t>デマレージ発生日からの日数。デマレージ発生日数ではない。
（翌週の火曜日までのデマレージ）</t>
        </r>
      </text>
    </comment>
    <comment ref="I8" authorId="0">
      <text>
        <r>
          <rPr>
            <b/>
            <sz val="9"/>
            <rFont val="ＭＳ Ｐゴシック"/>
            <family val="3"/>
          </rPr>
          <t>本数分の金額を入力
18,000円✕３本</t>
        </r>
      </text>
    </comment>
    <comment ref="I9" authorId="0">
      <text>
        <r>
          <rPr>
            <b/>
            <sz val="9"/>
            <rFont val="ＭＳ Ｐゴシック"/>
            <family val="3"/>
          </rPr>
          <t>土日はデマレージが発生しないので7日分の額
42,000円✕2本</t>
        </r>
      </text>
    </comment>
  </commentList>
</comments>
</file>

<file path=xl/comments15.xml><?xml version="1.0" encoding="utf-8"?>
<comments xmlns="http://schemas.openxmlformats.org/spreadsheetml/2006/main">
  <authors>
    <author>oitapref</author>
  </authors>
  <commentList>
    <comment ref="E18" authorId="0">
      <text>
        <r>
          <rPr>
            <b/>
            <sz val="9"/>
            <color indexed="10"/>
            <rFont val="ＭＳ Ｐゴシック"/>
            <family val="3"/>
          </rPr>
          <t>数字のみを入力</t>
        </r>
        <r>
          <rPr>
            <b/>
            <sz val="9"/>
            <rFont val="ＭＳ Ｐゴシック"/>
            <family val="3"/>
          </rPr>
          <t xml:space="preserve">
</t>
        </r>
      </text>
    </comment>
  </commentList>
</comments>
</file>

<file path=xl/comments2.xml><?xml version="1.0" encoding="utf-8"?>
<comments xmlns="http://schemas.openxmlformats.org/spreadsheetml/2006/main">
  <authors>
    <author>oitapref</author>
  </authors>
  <commentList>
    <comment ref="C18" authorId="0">
      <text>
        <r>
          <rPr>
            <b/>
            <sz val="9"/>
            <rFont val="ＭＳ Ｐゴシック"/>
            <family val="3"/>
          </rPr>
          <t>和暦の数字のみ入力</t>
        </r>
      </text>
    </comment>
    <comment ref="E17"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3.xml><?xml version="1.0" encoding="utf-8"?>
<comments xmlns="http://schemas.openxmlformats.org/spreadsheetml/2006/main">
  <authors>
    <author>oitapref</author>
  </authors>
  <commentList>
    <comment ref="C57" authorId="0">
      <text>
        <r>
          <rPr>
            <sz val="9"/>
            <color indexed="39"/>
            <rFont val="ＭＳ Ｐゴシック"/>
            <family val="3"/>
          </rPr>
          <t>④の計算について、下記の算定表で自動計算できます。ご利用ください。
別シート「助成金対象本数算定シート」にも同じ算定表があります</t>
        </r>
      </text>
    </comment>
    <comment ref="C18" authorId="0">
      <text>
        <r>
          <rPr>
            <b/>
            <sz val="9"/>
            <color indexed="10"/>
            <rFont val="ＭＳ Ｐゴシック"/>
            <family val="3"/>
          </rPr>
          <t>和暦の数字のみ入力</t>
        </r>
      </text>
    </comment>
    <comment ref="B35" authorId="0">
      <text>
        <r>
          <rPr>
            <b/>
            <sz val="11"/>
            <color indexed="10"/>
            <rFont val="ＭＳ Ｐゴシック"/>
            <family val="3"/>
          </rPr>
          <t xml:space="preserve">助成対象本数を自動計算していますが、再度下記の算定表で確かめてください。
</t>
        </r>
      </text>
    </comment>
    <comment ref="J1" authorId="0">
      <text>
        <r>
          <rPr>
            <b/>
            <sz val="9"/>
            <color indexed="10"/>
            <rFont val="ＭＳ Ｐゴシック"/>
            <family val="3"/>
          </rPr>
          <t>・黄色いセルのみ入力可能
・本数は数字のみを入力してください。</t>
        </r>
      </text>
    </comment>
    <comment ref="J55" authorId="0">
      <text>
        <r>
          <rPr>
            <b/>
            <sz val="9"/>
            <rFont val="ＭＳ Ｐゴシック"/>
            <family val="3"/>
          </rPr>
          <t>Ｈ２８年度に利用転換貨物の大在CTの利用がある場合は、第２号様式も必要です。</t>
        </r>
      </text>
    </comment>
  </commentList>
</comments>
</file>

<file path=xl/comments5.xml><?xml version="1.0" encoding="utf-8"?>
<comments xmlns="http://schemas.openxmlformats.org/spreadsheetml/2006/main">
  <authors>
    <author>oitapref</author>
  </authors>
  <commentList>
    <comment ref="B19" authorId="0">
      <text>
        <r>
          <rPr>
            <b/>
            <sz val="9"/>
            <color indexed="10"/>
            <rFont val="ＭＳ Ｐゴシック"/>
            <family val="3"/>
          </rPr>
          <t>和暦の数字のみ入力</t>
        </r>
      </text>
    </comment>
    <comment ref="J1" authorId="0">
      <text>
        <r>
          <rPr>
            <b/>
            <sz val="9"/>
            <color indexed="10"/>
            <rFont val="ＭＳ Ｐゴシック"/>
            <family val="3"/>
          </rPr>
          <t>・黄色いセルのみ入力可能
・本数は数字のみを入力してください
・貨物量は年間量を記入してください</t>
        </r>
      </text>
    </comment>
  </commentList>
</comments>
</file>

<file path=xl/sharedStrings.xml><?xml version="1.0" encoding="utf-8"?>
<sst xmlns="http://schemas.openxmlformats.org/spreadsheetml/2006/main" count="905" uniqueCount="288">
  <si>
    <t>年　　月　　日</t>
  </si>
  <si>
    <t>大分県ポートセールス実行委員会</t>
  </si>
  <si>
    <t>　会長　　　　　　　　　　　　　様</t>
  </si>
  <si>
    <t>代表者職・氏名</t>
  </si>
  <si>
    <t>事業計画</t>
  </si>
  <si>
    <t>(1)</t>
  </si>
  <si>
    <t>(2)</t>
  </si>
  <si>
    <t>(3)</t>
  </si>
  <si>
    <t>輸送方法</t>
  </si>
  <si>
    <t>(4)</t>
  </si>
  <si>
    <t>利用転換助成</t>
  </si>
  <si>
    <t>港（空港）</t>
  </si>
  <si>
    <t>本</t>
  </si>
  <si>
    <t>本数</t>
  </si>
  <si>
    <t>TEU換算</t>
  </si>
  <si>
    <t>仕出港</t>
  </si>
  <si>
    <t>仕向港</t>
  </si>
  <si>
    <t>RORO船</t>
  </si>
  <si>
    <t>その他</t>
  </si>
  <si>
    <t>コンテナサイズ</t>
  </si>
  <si>
    <t>コンテナサイズ</t>
  </si>
  <si>
    <t>台　</t>
  </si>
  <si>
    <t>貨物名</t>
  </si>
  <si>
    <t>４０Ｆ</t>
  </si>
  <si>
    <t>２０Ｆ</t>
  </si>
  <si>
    <t>助成対象年度</t>
  </si>
  <si>
    <t>平成　　年度</t>
  </si>
  <si>
    <t>10,000円✕</t>
  </si>
  <si>
    <t>(2)</t>
  </si>
  <si>
    <t>デマレージ助成</t>
  </si>
  <si>
    <t>助成対象デマレージ額</t>
  </si>
  <si>
    <t>全体デマレージ額</t>
  </si>
  <si>
    <t>添付書類</t>
  </si>
  <si>
    <t>住所</t>
  </si>
  <si>
    <t>名称</t>
  </si>
  <si>
    <t>　　　　　　申請者</t>
  </si>
  <si>
    <t>(1)</t>
  </si>
  <si>
    <t>登記事項証明書（個人事業者の場合は、現に活動を行っていることを証明できる書類）</t>
  </si>
  <si>
    <t>事業計画明細書</t>
  </si>
  <si>
    <t>輸出入の別</t>
  </si>
  <si>
    <t>輸送
ルート</t>
  </si>
  <si>
    <t>大分港大在コンテナターミナル利用計画</t>
  </si>
  <si>
    <t>増減</t>
  </si>
  <si>
    <t>２０F</t>
  </si>
  <si>
    <t>４０F</t>
  </si>
  <si>
    <t>→</t>
  </si>
  <si>
    <t>TEU
換算</t>
  </si>
  <si>
    <t>大分利用状況</t>
  </si>
  <si>
    <t>助成対象本数</t>
  </si>
  <si>
    <t>計</t>
  </si>
  <si>
    <t>※</t>
  </si>
  <si>
    <t>【助成対象コンテナ本数算定表】</t>
  </si>
  <si>
    <t>コンテナ
本数</t>
  </si>
  <si>
    <t>28年度本数</t>
  </si>
  <si>
    <t>ｻｲｽﾞ</t>
  </si>
  <si>
    <t>計算関数ｴﾘｱ</t>
  </si>
  <si>
    <t>２０F</t>
  </si>
  <si>
    <t>４０F</t>
  </si>
  <si>
    <t>◎黄色のセルに本数を入力してください</t>
  </si>
  <si>
    <t>利用転換貨物量（本）</t>
  </si>
  <si>
    <t>船社名</t>
  </si>
  <si>
    <t>　　　助成対象デマレージ額</t>
  </si>
  <si>
    <t>円　✕　３０％＝</t>
  </si>
  <si>
    <r>
      <t>円</t>
    </r>
    <r>
      <rPr>
        <sz val="9"/>
        <color indexed="8"/>
        <rFont val="ＭＳ Ｐゴシック"/>
        <family val="3"/>
      </rPr>
      <t>（千円未満切捨て）</t>
    </r>
  </si>
  <si>
    <t>単位：円</t>
  </si>
  <si>
    <t>発生予測数</t>
  </si>
  <si>
    <t>デマレージ発生予測</t>
  </si>
  <si>
    <t>年　　月　　日</t>
  </si>
  <si>
    <t>発生本数</t>
  </si>
  <si>
    <t>今年度</t>
  </si>
  <si>
    <t>前年度</t>
  </si>
  <si>
    <t>前々年度</t>
  </si>
  <si>
    <t>年度計</t>
  </si>
  <si>
    <t>期間</t>
  </si>
  <si>
    <t>デマレージ発生予測の考え方</t>
  </si>
  <si>
    <t>相手国名</t>
  </si>
  <si>
    <t>大分港大在コンテナターミナル利用転換促進助成金交付申請書</t>
  </si>
  <si>
    <t>大分港利用貨物について、２８年度に他港と大分港（大在CT）を併用していた場合に助成対象本数</t>
  </si>
  <si>
    <t>の確定が必要です。</t>
  </si>
  <si>
    <t>２８年度に大分港利用が無ければ、当該年度に大分港を利用したコンテナ本数が助成対象本数です。</t>
  </si>
  <si>
    <t>円（上限額５００万円）</t>
  </si>
  <si>
    <t>計</t>
  </si>
  <si>
    <t>相手港名</t>
  </si>
  <si>
    <t>乙仲名</t>
  </si>
  <si>
    <t>第１号様式</t>
  </si>
  <si>
    <t>第２号様式</t>
  </si>
  <si>
    <t>承　　諾　　書</t>
  </si>
  <si>
    <t>荷主</t>
  </si>
  <si>
    <t>㊞</t>
  </si>
  <si>
    <t>記</t>
  </si>
  <si>
    <t>１　助成対象貨物</t>
  </si>
  <si>
    <t>２　海運貨物取扱業者名</t>
  </si>
  <si>
    <t>連絡先</t>
  </si>
  <si>
    <t>担当者所属・氏名</t>
  </si>
  <si>
    <t>連　　　絡　　　先</t>
  </si>
  <si>
    <t>助成
開始
前年度</t>
  </si>
  <si>
    <t>国内利用港</t>
  </si>
  <si>
    <t>H</t>
  </si>
  <si>
    <t>助成対象貨物名</t>
  </si>
  <si>
    <t>助成年度本数</t>
  </si>
  <si>
    <t>★利用転換助成対象コンテナ本数算定シート</t>
  </si>
  <si>
    <t>２０Fと４０Fの増加した本数の計が助成対象貨物量（本）になります。</t>
  </si>
  <si>
    <t>H28年度と当該年度の大分港利用本数を２０F・４０F毎に比較し、両方とも本数の減少が無ければ、</t>
  </si>
  <si>
    <t>２０Fまたは４０Fコンテナのどちらかが減少している場合は、増加した本数をTEUに換算します。</t>
  </si>
  <si>
    <t>TEU換算で比較し、同数又は減っていれば助成対象ではありません。</t>
  </si>
  <si>
    <t>TEU換算で比較し、増えている場合、増加したTEUから助成対象本数を計算します。</t>
  </si>
  <si>
    <t>下表に本数を入力すれば、自動で助成対象本数を計算しますので、ご利用ください。</t>
  </si>
  <si>
    <t>★</t>
  </si>
  <si>
    <t>★下表に本数を入力すれば、自動で助成対象本数を計算しますので、ご利用ください。</t>
  </si>
  <si>
    <t>助成対象貨物量</t>
  </si>
  <si>
    <t>助成年度の本数の合計を記入</t>
  </si>
  <si>
    <t>増加本数</t>
  </si>
  <si>
    <t>H28年度から助成対象年度までの増加数</t>
  </si>
  <si>
    <t>○助成対象本数算定手順</t>
  </si>
  <si>
    <t>①２０F・４０F毎に助成対象年度の本数からH28年度の本数を引いた数を記入（マイナスの場合も記入）</t>
  </si>
  <si>
    <t>②２０F・４０Fのどちらにもマイナスがない場合は、２０Fと４０Fの増加本数の計が助成対象本数</t>
  </si>
  <si>
    <t>　場合は助成対象外。プラスの場合は④の計算を行う</t>
  </si>
  <si>
    <t>③２０F・４０Fのどちらかにマイナスがある場合はTEU換算し、その合計（TEU）がゼロ又はマイナスの</t>
  </si>
  <si>
    <t>合計を記入</t>
  </si>
  <si>
    <t>～</t>
  </si>
  <si>
    <t>ﾄﾝ　</t>
  </si>
  <si>
    <t>コンテナサイズ</t>
  </si>
  <si>
    <t>２０Ｆ</t>
  </si>
  <si>
    <t>４０Ｆ</t>
  </si>
  <si>
    <t>貨物量</t>
  </si>
  <si>
    <t>合計</t>
  </si>
  <si>
    <t>助成
開始
前年度
H　　</t>
  </si>
  <si>
    <t>２</t>
  </si>
  <si>
    <t>１　利用転換助成</t>
  </si>
  <si>
    <t>(1)大分港大在コンテナターミナル利用計画</t>
  </si>
  <si>
    <t>第３号様式</t>
  </si>
  <si>
    <t>記</t>
  </si>
  <si>
    <t>円</t>
  </si>
  <si>
    <t>大分港大在コンテナターミナル利用転換促進助成金変更交付申請書</t>
  </si>
  <si>
    <t>変更理由</t>
  </si>
  <si>
    <t>変更後の事業計画</t>
  </si>
  <si>
    <t>既交付決定額</t>
  </si>
  <si>
    <t>変更後の交付申請額</t>
  </si>
  <si>
    <t>差引増減額</t>
  </si>
  <si>
    <t>国内の仕入地又は仕出地の所在（市町村名まで）</t>
  </si>
  <si>
    <t>利用転換
貨物量</t>
  </si>
  <si>
    <t>その他</t>
  </si>
  <si>
    <t>代表者職・氏名</t>
  </si>
  <si>
    <t>申請者が商社の場合はクライアント名を記入</t>
  </si>
  <si>
    <t>名　　称</t>
  </si>
  <si>
    <t>第５号様式</t>
  </si>
  <si>
    <t>大分港大在コンテナターミナル利用転換促進助成金実績報告書</t>
  </si>
  <si>
    <t>事業実績</t>
  </si>
  <si>
    <t>大分港大在コンテナターミナル利用実績</t>
  </si>
  <si>
    <t>デマレージ発生実績</t>
  </si>
  <si>
    <t>発生数</t>
  </si>
  <si>
    <t>助成金交付申請額</t>
  </si>
  <si>
    <t>第７号様式</t>
  </si>
  <si>
    <t>　大分港大在コンテナターミナル利用転換促進助成金の交付を受けたいので、同交付要綱第１３条の規定により請求します。</t>
  </si>
  <si>
    <t>金融機関名</t>
  </si>
  <si>
    <t>本支店名</t>
  </si>
  <si>
    <t>口座番号</t>
  </si>
  <si>
    <t>普通
当座</t>
  </si>
  <si>
    <t>（荷主）</t>
  </si>
  <si>
    <t>大分港大在コンテナターミナル利用転換促進助成金交付請求書</t>
  </si>
  <si>
    <t>交付請求額</t>
  </si>
  <si>
    <t>金</t>
  </si>
  <si>
    <t>振込先口座</t>
  </si>
  <si>
    <t>預金種別</t>
  </si>
  <si>
    <t>口座名義人
（カタカナ表記）</t>
  </si>
  <si>
    <t>担当者</t>
  </si>
  <si>
    <t>　　　　　　　年　　月　　日付けで交付決定のあった大分港大在コンテナターミナル利用転換促進助成金について、同交付要綱第１１条の規定により、その実績を関係書類を添えて報告します。</t>
  </si>
  <si>
    <t>事業実績明細書</t>
  </si>
  <si>
    <t>［他港からの利用転換貨物（H28年度大分港利用実績なし）］</t>
  </si>
  <si>
    <t>［他港からの利用転換貨物（H28年度大分港利用実績あり）］</t>
  </si>
  <si>
    <t>［他の輸送手段からコンテナ輸送に利用転換し大分港を利用した貨物］</t>
  </si>
  <si>
    <t>［新規貿易貨物］</t>
  </si>
  <si>
    <t>フリータイム：</t>
  </si>
  <si>
    <t>日</t>
  </si>
  <si>
    <t>貨 　物 　名：</t>
  </si>
  <si>
    <t>船 　社 　名：</t>
  </si>
  <si>
    <t>(1)大分港におけるデマレージ発生状況</t>
  </si>
  <si>
    <t>ﾃﾞﾏﾚｰｼﾞ額</t>
  </si>
  <si>
    <t>／</t>
  </si>
  <si>
    <t>輸入
月日</t>
  </si>
  <si>
    <t>ﾌﾘｰ
ﾀｲﾑ</t>
  </si>
  <si>
    <t>ｺﾝﾃﾅ
ｻｲｽﾞ</t>
  </si>
  <si>
    <t>助成金見込額</t>
  </si>
  <si>
    <t>実績</t>
  </si>
  <si>
    <t>本数の合計を記入</t>
  </si>
  <si>
    <t>(1)大分港大在コンテナターミナル利用実績</t>
  </si>
  <si>
    <t>①２０F・４０F毎に実績本数からH28年度の本数を引いた数を記入（マイナスの場合も記入）</t>
  </si>
  <si>
    <t>　４０Fの場合は増加したTEUの数を２で除した数（小数点以下切り上げ）が助成対象本数</t>
  </si>
  <si>
    <t>④増加しているコンテナサイズが２０Fの場合は増加したTEUの数が助成対象本数</t>
  </si>
  <si>
    <t>助成対象
デマレージ額</t>
  </si>
  <si>
    <t>他港利用状況</t>
  </si>
  <si>
    <t>助成</t>
  </si>
  <si>
    <t>1年目</t>
  </si>
  <si>
    <t>2年目</t>
  </si>
  <si>
    <t>助成</t>
  </si>
  <si>
    <t>3年目</t>
  </si>
  <si>
    <t>大在ＣＴ利用状況</t>
  </si>
  <si>
    <t>Ｈ２８年度
大在CT
利用状況</t>
  </si>
  <si>
    <t>　大分港大在コンテナターミナル利用転換促進助成金の交付を受けたいので、同交付要綱第７条の規定により関係書類を添えて申請します。</t>
  </si>
  <si>
    <t>　　　　　　　年　　月　　日付けで交付決定のあった大分港大在コンテナターミナル利用転換促進助成金について、下記のとおり変更したいので、同交付要綱第９条の規定により申請します。</t>
  </si>
  <si>
    <t>Ｈ28
年度</t>
  </si>
  <si>
    <t xml:space="preserve">
大在ＣＴ
利用状況</t>
  </si>
  <si>
    <t>（海運貨物取扱業者）</t>
  </si>
  <si>
    <t>　当社が平成２８年度に大分港大在コンテナターミナルを利用し輸出入を行った貨物状況について下記のとおりであることを証明願います。</t>
  </si>
  <si>
    <t>相手国</t>
  </si>
  <si>
    <t>コンテナサイズ</t>
  </si>
  <si>
    <t>相手港</t>
  </si>
  <si>
    <t>殿　</t>
  </si>
  <si>
    <t>上記大分港利用状況のとおりであることを証明する。</t>
  </si>
  <si>
    <t>(5)</t>
  </si>
  <si>
    <t>第１号様式の１</t>
  </si>
  <si>
    <t>第１号様式の２</t>
  </si>
  <si>
    <t>第１号様式の３</t>
  </si>
  <si>
    <t>第１号様式の４</t>
  </si>
  <si>
    <t>船荷証券（Ｂ／Ｌ）等、利用転換助成対象貨物の数量が確認できる資料の写し</t>
  </si>
  <si>
    <t>※</t>
  </si>
  <si>
    <t>(2)～(4)の書類については、助成初年度のみ添付</t>
  </si>
  <si>
    <t>第７号様式の１</t>
  </si>
  <si>
    <t>第７号様式の２</t>
  </si>
  <si>
    <t>第７号様式の３</t>
  </si>
  <si>
    <t>第９号様式</t>
  </si>
  <si>
    <t>※詳細は「事業計画明細書」</t>
  </si>
  <si>
    <t>事業計画明細書（第１号様式の１～４）・・・該当する様式のみ添付</t>
  </si>
  <si>
    <t>平成28年度大在CT利用実績が確認できる海運貨物取扱業者からの証明書（第２号様式）</t>
  </si>
  <si>
    <t>申請者が海運貨物取扱業者の場合は、荷主からの承諾書（第３号様式）</t>
  </si>
  <si>
    <t>２０Ｆコンテナが増加していれば、増加したTEUの数が助成対象本数となります。</t>
  </si>
  <si>
    <t>４０Ｆコンテナが増加していれば、増加したTEUを２で除した数（小数点以下切上げ）が助成対象本数となります。</t>
  </si>
  <si>
    <t>※詳細は「事業実績明細書」</t>
  </si>
  <si>
    <t>助成金実績額</t>
  </si>
  <si>
    <t>(a)</t>
  </si>
  <si>
    <t>(a)</t>
  </si>
  <si>
    <t>(b)</t>
  </si>
  <si>
    <t>円（a＋ｂ）</t>
  </si>
  <si>
    <t>(1)大在ＣＴにおけるデマレージ発生状況及び今年度助成予測</t>
  </si>
  <si>
    <t>・利用転換助成対象貨物のデマレージ発生状況及び見込</t>
  </si>
  <si>
    <t>２　デマレージ発生状況</t>
  </si>
  <si>
    <t>※要綱第３条１－（１）　なお書きによる、大在ＣＴと他港を併用していた貨物のうち、大分港利用分を記入</t>
  </si>
  <si>
    <t>平成２８年度大在コンテナターミナル利用状況証明書</t>
  </si>
  <si>
    <t>貨物名</t>
  </si>
  <si>
    <t>ﾌﾘｰﾀｲﾑ</t>
  </si>
  <si>
    <t>ｺﾝﾃﾅｻｲｽﾞ</t>
  </si>
  <si>
    <t>船社名</t>
  </si>
  <si>
    <t>延日数</t>
  </si>
  <si>
    <t>１　大在ＣＴ利用状況</t>
  </si>
  <si>
    <t>※大在ＣＴ利用状況に記載された貨物で、デマレージが発生していた場合に記入</t>
  </si>
  <si>
    <t>　このたび、大分港大在コンテナターミナル利用転換促進助成金の対象となる下記貨物について、下記海運貨物取扱業者に当該助成金に係る全ての権限を委譲することを承諾します。</t>
  </si>
  <si>
    <t>超過
日数</t>
  </si>
  <si>
    <r>
      <t xml:space="preserve">対象デマレージ額
</t>
    </r>
    <r>
      <rPr>
        <sz val="6"/>
        <color indexed="8"/>
        <rFont val="ＭＳ Ｐゴシック"/>
        <family val="3"/>
      </rPr>
      <t>（発生から7日後まで）</t>
    </r>
  </si>
  <si>
    <t>２０F又は４０Fコンテナのどちらかが減少している場合は、増加した本数をTEUに換算します。</t>
  </si>
  <si>
    <t>TEU換算で比較し、同数又は減っていれば助成対象となりません。</t>
  </si>
  <si>
    <t>インボイス又はデビットノート等、助成対象デマレージ額が確認できる資料の写し</t>
  </si>
  <si>
    <t>事業実績明細書（第７号様式の１～３）・・・該当する様式のみ添付</t>
  </si>
  <si>
    <t>助成
開始
前年度　</t>
  </si>
  <si>
    <t>本</t>
  </si>
  <si>
    <t>H28</t>
  </si>
  <si>
    <t>申請</t>
  </si>
  <si>
    <t>新規貿易</t>
  </si>
  <si>
    <t>輸送手段転換</t>
  </si>
  <si>
    <t>転換大分併用あり</t>
  </si>
  <si>
    <t>転換大分併用なし</t>
  </si>
  <si>
    <t>　会長</t>
  </si>
  <si>
    <t>様</t>
  </si>
  <si>
    <t>年　　月　　日</t>
  </si>
  <si>
    <t>・・・デマレージを支払う船社</t>
  </si>
  <si>
    <r>
      <t>ﾃﾞﾏﾚｰｼﾞ額</t>
    </r>
    <r>
      <rPr>
        <sz val="10"/>
        <color indexed="8"/>
        <rFont val="ＭＳ Ｐゴシック"/>
        <family val="3"/>
      </rPr>
      <t>（円）</t>
    </r>
  </si>
  <si>
    <t>会長</t>
  </si>
  <si>
    <t>国内の仕入地又は仕出地
の所在（市町村名まで）</t>
  </si>
  <si>
    <t>利用転換貨物量</t>
  </si>
  <si>
    <t>例</t>
  </si>
  <si>
    <t>○○○○ライン</t>
  </si>
  <si>
    <t>20F</t>
  </si>
  <si>
    <t>40F</t>
  </si>
  <si>
    <t>１～４日目</t>
  </si>
  <si>
    <t>５～８日目</t>
  </si>
  <si>
    <t>９日目以降</t>
  </si>
  <si>
    <t>△△△△</t>
  </si>
  <si>
    <t>１日デマ額</t>
  </si>
  <si>
    <t>期間</t>
  </si>
  <si>
    <t>２０Ｆ</t>
  </si>
  <si>
    <t>４０Ｆ</t>
  </si>
  <si>
    <t>※土日を含まない場合
※デマレージ発生日→月曜日と想定</t>
  </si>
  <si>
    <t>例示の条件設定</t>
  </si>
  <si>
    <t>※行が足りない場合は、３６行以下の非表示部分を表示してご利用ください。</t>
  </si>
  <si>
    <t>※平成28年度に大在ＣＴを利用していた貨物のデマレージ本数は、上記の発生本数に</t>
  </si>
  <si>
    <t>　 算入しないこと。</t>
  </si>
  <si>
    <t>～</t>
  </si>
  <si>
    <t>助成金見込額</t>
  </si>
  <si>
    <t>安東　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</si>
</sst>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本＝&quot;"/>
    <numFmt numFmtId="177" formatCode="m/d;@"/>
    <numFmt numFmtId="178" formatCode="#,###&quot;本&quot;"/>
    <numFmt numFmtId="179" formatCode="#,###&quot;TEU&quot;"/>
    <numFmt numFmtId="180" formatCode="&quot;H&quot;#"/>
    <numFmt numFmtId="181" formatCode="0_);[Red]\(0\)"/>
    <numFmt numFmtId="182" formatCode="&quot;金 &quot;#,###&quot; 円 &quot;"/>
    <numFmt numFmtId="183" formatCode="#,##0_ ;[Red]\-#,##0\ "/>
    <numFmt numFmtId="184" formatCode="#,##0_ "/>
    <numFmt numFmtId="185" formatCode="&quot;１０，０００円✕　&quot;#,###&quot; 本＝&quot;"/>
    <numFmt numFmtId="186" formatCode="#,##0;&quot;△ &quot;#,##0"/>
  </numFmts>
  <fonts count="7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9"/>
      <color indexed="8"/>
      <name val="ＭＳ Ｐゴシック"/>
      <family val="3"/>
    </font>
    <font>
      <sz val="11"/>
      <color indexed="10"/>
      <name val="ＭＳ Ｐゴシック"/>
      <family val="3"/>
    </font>
    <font>
      <b/>
      <sz val="14"/>
      <color indexed="8"/>
      <name val="ＭＳ Ｐゴシック"/>
      <family val="3"/>
    </font>
    <font>
      <sz val="12"/>
      <color indexed="8"/>
      <name val="ＭＳ Ｐゴシック"/>
      <family val="3"/>
    </font>
    <font>
      <sz val="11"/>
      <color indexed="8"/>
      <name val="ＭＳ Ｐ明朝"/>
      <family val="1"/>
    </font>
    <font>
      <sz val="10"/>
      <color indexed="8"/>
      <name val="ＭＳ Ｐゴシック"/>
      <family val="3"/>
    </font>
    <font>
      <sz val="18"/>
      <color indexed="8"/>
      <name val="ＭＳ Ｐゴシック"/>
      <family val="3"/>
    </font>
    <font>
      <sz val="14"/>
      <color indexed="8"/>
      <name val="ＭＳ Ｐゴシック"/>
      <family val="3"/>
    </font>
    <font>
      <sz val="12"/>
      <color indexed="8"/>
      <name val="ＭＳ ゴシック"/>
      <family val="3"/>
    </font>
    <font>
      <sz val="11"/>
      <color indexed="12"/>
      <name val="ＭＳ Ｐゴシック"/>
      <family val="3"/>
    </font>
    <font>
      <sz val="11"/>
      <color indexed="8"/>
      <name val="ＭＳ ゴシック"/>
      <family val="3"/>
    </font>
    <font>
      <b/>
      <sz val="11"/>
      <color indexed="8"/>
      <name val="ＭＳ Ｐ明朝"/>
      <family val="1"/>
    </font>
    <font>
      <sz val="9"/>
      <color indexed="39"/>
      <name val="ＭＳ Ｐゴシック"/>
      <family val="3"/>
    </font>
    <font>
      <sz val="10"/>
      <color indexed="8"/>
      <name val="ＭＳ Ｐ明朝"/>
      <family val="1"/>
    </font>
    <font>
      <sz val="6"/>
      <color indexed="8"/>
      <name val="ＭＳ Ｐゴシック"/>
      <family val="3"/>
    </font>
    <font>
      <b/>
      <sz val="9"/>
      <name val="ＭＳ Ｐゴシック"/>
      <family val="3"/>
    </font>
    <font>
      <b/>
      <sz val="12"/>
      <color indexed="8"/>
      <name val="ＭＳ Ｐゴシック"/>
      <family val="3"/>
    </font>
    <font>
      <b/>
      <sz val="11"/>
      <color indexed="10"/>
      <name val="ＭＳ Ｐゴシック"/>
      <family val="3"/>
    </font>
    <font>
      <b/>
      <sz val="9"/>
      <color indexed="10"/>
      <name val="ＭＳ Ｐゴシック"/>
      <family val="3"/>
    </font>
    <font>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0"/>
      <color indexed="10"/>
      <name val="HGS創英ﾌﾟﾚｾﾞﾝｽEB"/>
      <family val="1"/>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1"/>
      <color theme="1"/>
      <name val="ＭＳ Ｐ明朝"/>
      <family val="1"/>
    </font>
    <font>
      <sz val="10"/>
      <color theme="1"/>
      <name val="Calibri"/>
      <family val="3"/>
    </font>
    <font>
      <sz val="12"/>
      <color theme="1"/>
      <name val="ＭＳ ゴシック"/>
      <family val="3"/>
    </font>
    <font>
      <sz val="14"/>
      <color theme="1"/>
      <name val="Calibri"/>
      <family val="3"/>
    </font>
    <font>
      <sz val="11"/>
      <color rgb="FF0000FF"/>
      <name val="Calibri"/>
      <family val="3"/>
    </font>
    <font>
      <b/>
      <sz val="11"/>
      <color theme="1"/>
      <name val="ＭＳ Ｐ明朝"/>
      <family val="1"/>
    </font>
    <font>
      <sz val="10"/>
      <color theme="1"/>
      <name val="ＭＳ Ｐ明朝"/>
      <family val="1"/>
    </font>
    <font>
      <sz val="10"/>
      <color rgb="FF0000FF"/>
      <name val="Calibri"/>
      <family val="3"/>
    </font>
    <font>
      <b/>
      <sz val="14"/>
      <color theme="1"/>
      <name val="Calibri"/>
      <family val="3"/>
    </font>
    <font>
      <b/>
      <sz val="12"/>
      <color theme="1"/>
      <name val="Calibri"/>
      <family val="3"/>
    </font>
    <font>
      <sz val="11"/>
      <color theme="1"/>
      <name val="ＭＳ ゴシック"/>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style="hair"/>
      <bottom style="hair"/>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hair"/>
      <bottom style="thin"/>
    </border>
    <border>
      <left style="thin"/>
      <right style="thin"/>
      <top style="thin"/>
      <bottom style="double"/>
    </border>
    <border>
      <left style="thin"/>
      <right style="thin"/>
      <top/>
      <bottom style="thin"/>
    </border>
    <border>
      <left style="medium"/>
      <right style="medium"/>
      <top style="medium"/>
      <bottom style="thin"/>
    </border>
    <border>
      <left style="thin"/>
      <right/>
      <top/>
      <bottom/>
    </border>
    <border>
      <left style="thin"/>
      <right/>
      <top style="thin"/>
      <bottom style="hair"/>
    </border>
    <border>
      <left style="thin"/>
      <right style="thin"/>
      <top/>
      <bottom style="hair"/>
    </border>
    <border>
      <left style="thin"/>
      <right style="thin"/>
      <top/>
      <bottom/>
    </border>
    <border>
      <left style="thin"/>
      <right style="thin"/>
      <top style="thin"/>
      <bottom/>
    </border>
    <border>
      <left style="thin"/>
      <right/>
      <top/>
      <bottom style="hair"/>
    </border>
    <border>
      <left style="medium"/>
      <right style="thin"/>
      <top style="thin"/>
      <bottom style="hair"/>
    </border>
    <border>
      <left style="medium"/>
      <right style="thin"/>
      <top/>
      <bottom style="hair"/>
    </border>
    <border>
      <left/>
      <right style="thin"/>
      <top style="medium"/>
      <bottom/>
    </border>
    <border>
      <left/>
      <right/>
      <top/>
      <bottom style="hair"/>
    </border>
    <border>
      <left/>
      <right style="thin"/>
      <top/>
      <bottom style="hair"/>
    </border>
    <border>
      <left/>
      <right style="thin"/>
      <top style="hair"/>
      <bottom style="thin"/>
    </border>
    <border>
      <left/>
      <right/>
      <top style="thin"/>
      <bottom style="thin"/>
    </border>
    <border>
      <left/>
      <right/>
      <top/>
      <bottom style="thin"/>
    </border>
    <border diagonalUp="1">
      <left/>
      <right style="thin"/>
      <top style="thin"/>
      <bottom style="thin"/>
      <diagonal style="thin"/>
    </border>
    <border>
      <left style="thin"/>
      <right style="thin"/>
      <top style="double"/>
      <bottom/>
    </border>
    <border>
      <left/>
      <right style="thin"/>
      <top style="thin"/>
      <bottom style="hair"/>
    </border>
    <border>
      <left/>
      <right/>
      <top/>
      <bottom style="slantDashDot"/>
    </border>
    <border>
      <left style="thin"/>
      <right style="thin"/>
      <top style="medium"/>
      <bottom style="hair"/>
    </border>
    <border>
      <left/>
      <right style="thin"/>
      <top style="thin"/>
      <bottom style="thin"/>
    </border>
    <border>
      <left style="thin"/>
      <right/>
      <top style="thin"/>
      <bottom style="thin"/>
    </border>
    <border>
      <left style="thin"/>
      <right style="medium"/>
      <top/>
      <bottom style="hair"/>
    </border>
    <border>
      <left style="thin"/>
      <right/>
      <top style="hair"/>
      <bottom style="hair"/>
    </border>
    <border>
      <left style="medium"/>
      <right style="thin"/>
      <top style="hair"/>
      <bottom style="hair"/>
    </border>
    <border>
      <left style="thin"/>
      <right/>
      <top style="hair"/>
      <bottom style="double"/>
    </border>
    <border>
      <left style="medium"/>
      <right style="thin"/>
      <top style="hair"/>
      <bottom style="double"/>
    </border>
    <border>
      <left style="thin"/>
      <right/>
      <top style="hair"/>
      <bottom style="thin"/>
    </border>
    <border>
      <left style="medium"/>
      <right style="thin"/>
      <top style="hair"/>
      <bottom style="thin"/>
    </border>
    <border>
      <left style="thin"/>
      <right style="medium"/>
      <top style="medium"/>
      <bottom style="hair"/>
    </border>
    <border>
      <left style="thin"/>
      <right/>
      <top style="thin"/>
      <bottom/>
    </border>
    <border>
      <left style="medium"/>
      <right style="medium"/>
      <top style="thin"/>
      <bottom style="thin"/>
    </border>
    <border>
      <left style="medium"/>
      <right/>
      <top style="hair"/>
      <bottom style="hair"/>
    </border>
    <border>
      <left style="thin"/>
      <right style="medium"/>
      <top style="medium"/>
      <bottom style="medium"/>
    </border>
    <border>
      <left style="medium"/>
      <right style="medium"/>
      <top style="medium"/>
      <bottom style="medium"/>
    </border>
    <border>
      <left style="medium"/>
      <right style="thin"/>
      <top style="medium"/>
      <bottom style="medium"/>
    </border>
    <border diagonalUp="1">
      <left style="medium"/>
      <right style="medium"/>
      <top style="thin"/>
      <bottom style="thin"/>
      <diagonal style="thin"/>
    </border>
    <border>
      <left style="medium"/>
      <right/>
      <top style="thin"/>
      <bottom style="thin"/>
    </border>
    <border>
      <left style="medium"/>
      <right style="medium"/>
      <top style="thin"/>
      <bottom/>
    </border>
    <border>
      <left style="thin"/>
      <right/>
      <top/>
      <bottom style="thin"/>
    </border>
    <border>
      <left/>
      <right style="thin"/>
      <top/>
      <bottom/>
    </border>
    <border>
      <left/>
      <right/>
      <top style="thin"/>
      <bottom/>
    </border>
    <border>
      <left style="thin"/>
      <right/>
      <top style="medium"/>
      <bottom style="hair"/>
    </border>
    <border>
      <left/>
      <right style="thin"/>
      <top style="medium"/>
      <bottom style="hair"/>
    </border>
    <border>
      <left style="thin"/>
      <right style="thin"/>
      <top style="medium"/>
      <bottom/>
    </border>
    <border>
      <left style="thin"/>
      <right style="thin"/>
      <top/>
      <bottom style="double"/>
    </border>
    <border>
      <left style="thin"/>
      <right style="thin"/>
      <top style="medium"/>
      <bottom style="medium"/>
    </border>
    <border>
      <left style="thin"/>
      <right/>
      <top style="medium"/>
      <bottom style="medium"/>
    </border>
    <border>
      <left/>
      <right style="medium"/>
      <top style="medium"/>
      <bottom style="medium"/>
    </border>
    <border>
      <left/>
      <right/>
      <top/>
      <bottom style="medium"/>
    </border>
    <border>
      <left/>
      <right/>
      <top style="medium"/>
      <bottom style="hair"/>
    </border>
    <border>
      <left style="medium"/>
      <right/>
      <top style="medium"/>
      <bottom style="hair"/>
    </border>
    <border>
      <left style="medium"/>
      <right/>
      <top style="thin"/>
      <bottom/>
    </border>
    <border>
      <left style="medium"/>
      <right/>
      <top/>
      <bottom/>
    </border>
    <border>
      <left/>
      <right style="medium"/>
      <top/>
      <bottom style="thin"/>
    </border>
    <border>
      <left style="thin"/>
      <right/>
      <top style="thin"/>
      <bottom style="medium"/>
    </border>
    <border>
      <left/>
      <right style="thin"/>
      <top style="thin"/>
      <bottom style="medium"/>
    </border>
    <border>
      <left style="thin"/>
      <right style="thin"/>
      <top style="hair"/>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medium"/>
    </border>
    <border>
      <left/>
      <right style="medium"/>
      <top style="thin"/>
      <bottom style="medium"/>
    </border>
    <border>
      <left/>
      <right/>
      <top style="hair"/>
      <bottom style="thin"/>
    </border>
    <border>
      <left style="medium"/>
      <right/>
      <top style="medium"/>
      <bottom style="medium"/>
    </border>
    <border>
      <left/>
      <right style="thin"/>
      <top style="medium"/>
      <bottom style="medium"/>
    </border>
    <border>
      <left/>
      <right/>
      <top style="thin"/>
      <bottom style="hair"/>
    </border>
    <border>
      <left style="medium"/>
      <right/>
      <top/>
      <bottom style="double"/>
    </border>
    <border>
      <left/>
      <right style="thin"/>
      <top/>
      <bottom style="double"/>
    </border>
    <border>
      <left style="thin"/>
      <right/>
      <top style="double"/>
      <bottom style="hair"/>
    </border>
    <border>
      <left/>
      <right style="thin"/>
      <top style="double"/>
      <bottom style="hair"/>
    </border>
    <border>
      <left style="thin"/>
      <right/>
      <top style="hair"/>
      <bottom/>
    </border>
    <border>
      <left/>
      <right style="thin"/>
      <top style="hair"/>
      <bottom/>
    </border>
    <border>
      <left style="medium"/>
      <right/>
      <top/>
      <bottom style="thin"/>
    </border>
    <border>
      <left style="thin"/>
      <right/>
      <top style="thin"/>
      <bottom style="double"/>
    </border>
    <border>
      <left/>
      <right/>
      <top style="thin"/>
      <bottom style="double"/>
    </border>
    <border>
      <left/>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horizontal="center" vertical="center" shrinkToFit="1"/>
    </xf>
    <xf numFmtId="0" fontId="0" fillId="0" borderId="12" xfId="0" applyBorder="1" applyAlignment="1">
      <alignment vertical="center" textRotation="255"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57" fillId="0" borderId="0" xfId="0" applyFont="1" applyBorder="1" applyAlignment="1">
      <alignment horizontal="right" vertical="center"/>
    </xf>
    <xf numFmtId="0" fontId="58"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horizontal="right" vertical="center"/>
    </xf>
    <xf numFmtId="176" fontId="0" fillId="0" borderId="0" xfId="48" applyNumberFormat="1" applyFont="1" applyAlignment="1">
      <alignment horizontal="righ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8" fillId="0" borderId="0" xfId="0" applyFont="1" applyAlignment="1">
      <alignment vertical="center"/>
    </xf>
    <xf numFmtId="0" fontId="0" fillId="0" borderId="20" xfId="0" applyBorder="1" applyAlignment="1">
      <alignment horizontal="center" vertical="center"/>
    </xf>
    <xf numFmtId="0" fontId="59" fillId="33" borderId="10" xfId="0" applyFont="1" applyFill="1" applyBorder="1" applyAlignment="1" applyProtection="1">
      <alignment horizontal="center" vertical="center"/>
      <protection locked="0"/>
    </xf>
    <xf numFmtId="0" fontId="59" fillId="33" borderId="18"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48" fillId="0" borderId="0" xfId="0" applyFont="1" applyAlignment="1">
      <alignment vertical="center"/>
    </xf>
    <xf numFmtId="0" fontId="52" fillId="0" borderId="0" xfId="0" applyFont="1" applyAlignment="1">
      <alignment vertical="center"/>
    </xf>
    <xf numFmtId="0" fontId="0" fillId="0" borderId="10" xfId="0" applyBorder="1" applyAlignment="1">
      <alignment vertical="center" wrapText="1"/>
    </xf>
    <xf numFmtId="38" fontId="0" fillId="0" borderId="0" xfId="48"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21" xfId="0" applyFont="1" applyBorder="1" applyAlignment="1">
      <alignment horizontal="center" vertical="center" textRotation="255"/>
    </xf>
    <xf numFmtId="0" fontId="0" fillId="0" borderId="0" xfId="0" applyFont="1" applyAlignment="1">
      <alignment vertical="center"/>
    </xf>
    <xf numFmtId="0" fontId="0" fillId="0" borderId="0" xfId="0" applyBorder="1" applyAlignment="1">
      <alignment vertical="center" wrapText="1"/>
    </xf>
    <xf numFmtId="0" fontId="60" fillId="0" borderId="0" xfId="0" applyFont="1" applyBorder="1" applyAlignment="1">
      <alignment vertical="center"/>
    </xf>
    <xf numFmtId="49" fontId="0" fillId="0" borderId="18" xfId="0" applyNumberForma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61"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59" fillId="0" borderId="0" xfId="0" applyFont="1" applyAlignment="1">
      <alignment vertical="center"/>
    </xf>
    <xf numFmtId="0" fontId="59" fillId="0" borderId="0" xfId="0" applyFont="1" applyAlignment="1">
      <alignment horizontal="right" vertical="center"/>
    </xf>
    <xf numFmtId="0" fontId="0" fillId="0" borderId="0" xfId="0" applyBorder="1" applyAlignment="1">
      <alignment vertical="center"/>
    </xf>
    <xf numFmtId="0" fontId="62" fillId="0" borderId="0" xfId="0" applyFont="1" applyAlignment="1">
      <alignment vertical="center" wrapText="1"/>
    </xf>
    <xf numFmtId="0" fontId="0" fillId="0" borderId="30" xfId="0" applyBorder="1" applyAlignment="1">
      <alignment vertical="center"/>
    </xf>
    <xf numFmtId="0" fontId="61"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0" fillId="0" borderId="19" xfId="0" applyBorder="1" applyAlignment="1">
      <alignment vertical="center" wrapTex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0" fontId="0" fillId="0" borderId="0" xfId="0" applyBorder="1" applyAlignment="1">
      <alignment horizontal="center" vertical="center" shrinkToFit="1"/>
    </xf>
    <xf numFmtId="0" fontId="61" fillId="0" borderId="0" xfId="0" applyFont="1" applyBorder="1" applyAlignment="1">
      <alignment horizontal="right" vertical="center"/>
    </xf>
    <xf numFmtId="0" fontId="58" fillId="0" borderId="25" xfId="0" applyFont="1" applyBorder="1" applyAlignment="1">
      <alignment horizontal="center" vertical="center" wrapText="1"/>
    </xf>
    <xf numFmtId="0" fontId="0" fillId="34" borderId="20" xfId="0" applyFill="1" applyBorder="1" applyAlignment="1">
      <alignment horizontal="center" vertical="center" shrinkToFit="1"/>
    </xf>
    <xf numFmtId="0" fontId="64" fillId="0" borderId="0" xfId="0" applyFont="1" applyAlignment="1">
      <alignment vertical="center"/>
    </xf>
    <xf numFmtId="0" fontId="64" fillId="0" borderId="0" xfId="0" applyFont="1" applyAlignment="1">
      <alignment vertical="center"/>
    </xf>
    <xf numFmtId="0" fontId="0" fillId="0" borderId="14" xfId="0" applyFill="1" applyBorder="1" applyAlignment="1">
      <alignment horizontal="center" vertical="center" shrinkToFit="1"/>
    </xf>
    <xf numFmtId="49" fontId="0" fillId="0" borderId="0" xfId="0" applyNumberFormat="1" applyFont="1" applyAlignment="1">
      <alignment horizontal="center" vertical="center"/>
    </xf>
    <xf numFmtId="0" fontId="60" fillId="0" borderId="0" xfId="0" applyFont="1" applyAlignment="1">
      <alignment vertical="center"/>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0" fillId="0" borderId="0" xfId="0" applyFont="1" applyAlignment="1">
      <alignment horizontal="left" vertical="center" indent="1"/>
    </xf>
    <xf numFmtId="0" fontId="0" fillId="0" borderId="33" xfId="0" applyFont="1" applyBorder="1" applyAlignment="1">
      <alignment vertical="center"/>
    </xf>
    <xf numFmtId="0" fontId="0" fillId="0" borderId="10" xfId="0" applyBorder="1" applyAlignment="1">
      <alignment vertical="center"/>
    </xf>
    <xf numFmtId="38" fontId="63" fillId="0" borderId="0" xfId="48" applyFont="1" applyAlignment="1">
      <alignment horizontal="right" vertical="center" indent="1"/>
    </xf>
    <xf numFmtId="38" fontId="0" fillId="0" borderId="10" xfId="48" applyFont="1" applyBorder="1" applyAlignment="1">
      <alignment vertical="center" wrapText="1"/>
    </xf>
    <xf numFmtId="0" fontId="0" fillId="0" borderId="0" xfId="0" applyFont="1" applyAlignment="1">
      <alignment horizontal="left" vertical="center"/>
    </xf>
    <xf numFmtId="0" fontId="0" fillId="0" borderId="34" xfId="0" applyFont="1" applyBorder="1" applyAlignment="1">
      <alignment vertical="center"/>
    </xf>
    <xf numFmtId="38" fontId="0" fillId="0" borderId="0" xfId="48" applyFont="1" applyAlignment="1">
      <alignment vertical="center"/>
    </xf>
    <xf numFmtId="0" fontId="0" fillId="0" borderId="35" xfId="0" applyBorder="1" applyAlignment="1">
      <alignment vertical="center"/>
    </xf>
    <xf numFmtId="0" fontId="65" fillId="0" borderId="0" xfId="0" applyFont="1" applyAlignment="1">
      <alignment vertical="center"/>
    </xf>
    <xf numFmtId="0" fontId="0" fillId="0" borderId="0" xfId="0" applyFont="1" applyBorder="1" applyAlignment="1">
      <alignment vertical="center"/>
    </xf>
    <xf numFmtId="0" fontId="0" fillId="0" borderId="0" xfId="0" applyAlignment="1">
      <alignment/>
    </xf>
    <xf numFmtId="0" fontId="0" fillId="0" borderId="0" xfId="0" applyFont="1" applyAlignment="1">
      <alignment horizontal="distributed"/>
    </xf>
    <xf numFmtId="0" fontId="0" fillId="0" borderId="0" xfId="0" applyFont="1" applyAlignment="1">
      <alignment shrinkToFit="1"/>
    </xf>
    <xf numFmtId="0" fontId="58" fillId="0" borderId="36" xfId="0" applyFont="1" applyBorder="1" applyAlignment="1">
      <alignment horizontal="center" vertical="center" wrapText="1"/>
    </xf>
    <xf numFmtId="0" fontId="0" fillId="0" borderId="37" xfId="0" applyBorder="1" applyAlignment="1">
      <alignment horizontal="center" vertical="center" shrinkToFit="1"/>
    </xf>
    <xf numFmtId="0" fontId="58"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63" fillId="0" borderId="0" xfId="0" applyFont="1" applyAlignment="1">
      <alignment vertical="center"/>
    </xf>
    <xf numFmtId="0" fontId="0" fillId="0" borderId="10" xfId="0" applyFont="1" applyBorder="1" applyAlignment="1">
      <alignment horizontal="distributed" vertical="center"/>
    </xf>
    <xf numFmtId="0" fontId="0" fillId="0" borderId="10" xfId="0" applyFont="1" applyBorder="1" applyAlignment="1">
      <alignment vertical="center" shrinkToFit="1"/>
    </xf>
    <xf numFmtId="38" fontId="0" fillId="0" borderId="10" xfId="48" applyFont="1" applyBorder="1" applyAlignment="1">
      <alignment vertical="center"/>
    </xf>
    <xf numFmtId="0" fontId="0" fillId="0" borderId="38" xfId="0" applyBorder="1" applyAlignment="1">
      <alignment vertical="center"/>
    </xf>
    <xf numFmtId="0" fontId="0" fillId="0" borderId="39" xfId="0" applyFill="1" applyBorder="1" applyAlignment="1">
      <alignment horizontal="center" vertical="center" shrinkToFit="1"/>
    </xf>
    <xf numFmtId="0" fontId="66" fillId="0" borderId="0" xfId="0" applyFont="1" applyAlignment="1">
      <alignment vertical="top"/>
    </xf>
    <xf numFmtId="38" fontId="0" fillId="0" borderId="0" xfId="48" applyFont="1" applyBorder="1" applyAlignment="1">
      <alignment vertical="center"/>
    </xf>
    <xf numFmtId="38" fontId="0" fillId="0" borderId="0" xfId="48" applyFont="1" applyFill="1" applyBorder="1" applyAlignment="1">
      <alignment horizontal="right" vertical="center"/>
    </xf>
    <xf numFmtId="0" fontId="61"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0" fillId="0" borderId="40" xfId="0" applyBorder="1" applyAlignment="1">
      <alignment horizontal="center" vertical="center"/>
    </xf>
    <xf numFmtId="0" fontId="0" fillId="0" borderId="0" xfId="0" applyAlignment="1">
      <alignment horizontal="center" vertical="center"/>
    </xf>
    <xf numFmtId="0" fontId="0" fillId="28" borderId="10" xfId="0" applyFill="1" applyBorder="1" applyAlignment="1">
      <alignment vertical="center" wrapText="1"/>
    </xf>
    <xf numFmtId="180" fontId="58" fillId="0" borderId="19" xfId="0" applyNumberFormat="1" applyFont="1" applyFill="1" applyBorder="1" applyAlignment="1">
      <alignment horizontal="center" vertical="center" wrapText="1"/>
    </xf>
    <xf numFmtId="180" fontId="58" fillId="28" borderId="19" xfId="0" applyNumberFormat="1" applyFont="1" applyFill="1" applyBorder="1" applyAlignment="1" applyProtection="1">
      <alignment horizontal="center" vertical="center" wrapText="1"/>
      <protection locked="0"/>
    </xf>
    <xf numFmtId="0" fontId="0" fillId="34" borderId="0" xfId="0" applyFill="1" applyAlignment="1">
      <alignment vertical="center"/>
    </xf>
    <xf numFmtId="0" fontId="0" fillId="34" borderId="10" xfId="0" applyFill="1" applyBorder="1" applyAlignment="1">
      <alignment vertical="center"/>
    </xf>
    <xf numFmtId="178" fontId="0" fillId="34" borderId="10" xfId="0" applyNumberFormat="1" applyFill="1" applyBorder="1" applyAlignment="1">
      <alignment vertical="center"/>
    </xf>
    <xf numFmtId="178" fontId="0" fillId="34" borderId="0" xfId="0" applyNumberFormat="1" applyFill="1" applyAlignment="1">
      <alignment vertical="center"/>
    </xf>
    <xf numFmtId="181" fontId="0" fillId="34" borderId="0" xfId="0" applyNumberFormat="1" applyFill="1" applyAlignment="1">
      <alignment vertical="center"/>
    </xf>
    <xf numFmtId="181" fontId="0" fillId="34" borderId="41" xfId="0" applyNumberFormat="1" applyFill="1" applyBorder="1" applyAlignment="1">
      <alignment vertical="center"/>
    </xf>
    <xf numFmtId="181" fontId="0" fillId="34" borderId="40" xfId="0" applyNumberFormat="1" applyFill="1" applyBorder="1" applyAlignment="1">
      <alignment vertical="center"/>
    </xf>
    <xf numFmtId="179" fontId="57" fillId="34" borderId="23" xfId="0" applyNumberFormat="1" applyFont="1" applyFill="1" applyBorder="1" applyAlignment="1">
      <alignment horizontal="right" vertical="center"/>
    </xf>
    <xf numFmtId="179" fontId="57" fillId="34" borderId="42" xfId="0" applyNumberFormat="1" applyFont="1" applyFill="1" applyBorder="1" applyAlignment="1">
      <alignment horizontal="right" vertical="center"/>
    </xf>
    <xf numFmtId="180" fontId="58" fillId="0" borderId="19" xfId="0" applyNumberFormat="1" applyFont="1" applyBorder="1" applyAlignment="1">
      <alignment horizontal="center" vertical="center" wrapText="1"/>
    </xf>
    <xf numFmtId="178" fontId="0" fillId="28" borderId="15" xfId="0" applyNumberFormat="1" applyFont="1" applyFill="1" applyBorder="1" applyAlignment="1" applyProtection="1">
      <alignment horizontal="right" vertical="center"/>
      <protection locked="0"/>
    </xf>
    <xf numFmtId="179" fontId="0" fillId="0" borderId="16"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8" fontId="0" fillId="28" borderId="43" xfId="0" applyNumberFormat="1" applyFont="1" applyFill="1" applyBorder="1" applyAlignment="1" applyProtection="1">
      <alignment horizontal="right" vertical="center"/>
      <protection locked="0"/>
    </xf>
    <xf numFmtId="178" fontId="0" fillId="0" borderId="44" xfId="0" applyNumberFormat="1" applyFont="1" applyBorder="1" applyAlignment="1">
      <alignment horizontal="right" vertical="center"/>
    </xf>
    <xf numFmtId="178" fontId="0" fillId="0" borderId="15" xfId="0" applyNumberFormat="1" applyFont="1" applyBorder="1" applyAlignment="1">
      <alignment horizontal="right" vertical="center"/>
    </xf>
    <xf numFmtId="179" fontId="0" fillId="0" borderId="45" xfId="0" applyNumberFormat="1" applyFont="1" applyFill="1" applyBorder="1" applyAlignment="1">
      <alignment horizontal="right" vertical="center"/>
    </xf>
    <xf numFmtId="179" fontId="0" fillId="0" borderId="46"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47" xfId="0" applyNumberFormat="1" applyFont="1" applyFill="1" applyBorder="1" applyAlignment="1">
      <alignment horizontal="right" vertical="center"/>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47" xfId="0" applyNumberFormat="1" applyFont="1" applyBorder="1" applyAlignment="1">
      <alignment horizontal="right" vertical="center"/>
    </xf>
    <xf numFmtId="178" fontId="0" fillId="0" borderId="39" xfId="0" applyNumberFormat="1" applyFont="1" applyBorder="1" applyAlignment="1">
      <alignment horizontal="right" vertical="center"/>
    </xf>
    <xf numFmtId="178" fontId="0" fillId="0" borderId="49" xfId="0" applyNumberFormat="1" applyFont="1" applyBorder="1" applyAlignment="1">
      <alignment horizontal="right" vertical="center"/>
    </xf>
    <xf numFmtId="179" fontId="0" fillId="0" borderId="23" xfId="0" applyNumberFormat="1" applyFont="1" applyBorder="1" applyAlignment="1">
      <alignment horizontal="right" vertical="center"/>
    </xf>
    <xf numFmtId="179" fontId="0" fillId="0" borderId="42" xfId="0" applyNumberFormat="1" applyFont="1" applyBorder="1" applyAlignment="1">
      <alignment horizontal="right" vertical="center"/>
    </xf>
    <xf numFmtId="178" fontId="0" fillId="0" borderId="44" xfId="0" applyNumberFormat="1" applyFont="1" applyBorder="1" applyAlignment="1" applyProtection="1">
      <alignment horizontal="right" vertical="center"/>
      <protection locked="0"/>
    </xf>
    <xf numFmtId="178" fontId="0" fillId="0" borderId="15" xfId="0" applyNumberFormat="1" applyFont="1" applyBorder="1" applyAlignment="1" applyProtection="1">
      <alignment horizontal="right" vertical="center"/>
      <protection locked="0"/>
    </xf>
    <xf numFmtId="178" fontId="0" fillId="28" borderId="15" xfId="0" applyNumberFormat="1" applyFont="1" applyFill="1" applyBorder="1" applyAlignment="1" applyProtection="1">
      <alignment horizontal="right" vertical="center"/>
      <protection locked="0"/>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57" fillId="28" borderId="10" xfId="0" applyFont="1" applyFill="1" applyBorder="1" applyAlignment="1" applyProtection="1">
      <alignment horizontal="center" vertical="center" shrinkToFit="1"/>
      <protection locked="0"/>
    </xf>
    <xf numFmtId="0" fontId="0" fillId="0" borderId="10" xfId="0" applyFont="1" applyFill="1" applyBorder="1" applyAlignment="1">
      <alignment vertical="center"/>
    </xf>
    <xf numFmtId="0" fontId="0" fillId="0" borderId="41" xfId="0" applyFont="1" applyFill="1" applyBorder="1" applyAlignment="1">
      <alignment vertical="center"/>
    </xf>
    <xf numFmtId="0" fontId="0" fillId="0" borderId="50" xfId="0" applyFont="1" applyFill="1" applyBorder="1" applyAlignment="1">
      <alignment vertical="center"/>
    </xf>
    <xf numFmtId="0" fontId="0" fillId="0" borderId="0" xfId="0" applyFill="1" applyAlignment="1">
      <alignment vertical="center"/>
    </xf>
    <xf numFmtId="176" fontId="0" fillId="0" borderId="0" xfId="48" applyNumberFormat="1" applyFont="1" applyFill="1" applyAlignment="1">
      <alignment horizontal="right" vertical="center"/>
    </xf>
    <xf numFmtId="38" fontId="59" fillId="0" borderId="34" xfId="48" applyFont="1" applyFill="1" applyBorder="1" applyAlignment="1">
      <alignment vertical="center"/>
    </xf>
    <xf numFmtId="38" fontId="0" fillId="0" borderId="0" xfId="0" applyNumberFormat="1" applyFill="1" applyAlignment="1">
      <alignment vertical="center"/>
    </xf>
    <xf numFmtId="38" fontId="59" fillId="0" borderId="10" xfId="48" applyFont="1" applyFill="1" applyBorder="1" applyAlignment="1">
      <alignment vertical="center"/>
    </xf>
    <xf numFmtId="178" fontId="59" fillId="0" borderId="10" xfId="0" applyNumberFormat="1" applyFont="1" applyFill="1" applyBorder="1" applyAlignment="1">
      <alignment horizontal="center" vertical="center"/>
    </xf>
    <xf numFmtId="38" fontId="59" fillId="0" borderId="34" xfId="48" applyFont="1" applyBorder="1" applyAlignment="1">
      <alignment vertical="center"/>
    </xf>
    <xf numFmtId="0" fontId="0" fillId="0" borderId="0" xfId="0" applyFill="1" applyAlignment="1" applyProtection="1">
      <alignment horizontal="center" vertical="center"/>
      <protection locked="0"/>
    </xf>
    <xf numFmtId="0" fontId="0" fillId="28" borderId="0" xfId="0" applyFont="1" applyFill="1" applyAlignment="1" applyProtection="1">
      <alignment vertical="center"/>
      <protection locked="0"/>
    </xf>
    <xf numFmtId="0" fontId="0" fillId="28" borderId="10"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0" fillId="28" borderId="34" xfId="0" applyFont="1" applyFill="1" applyBorder="1" applyAlignment="1">
      <alignment vertical="center"/>
    </xf>
    <xf numFmtId="0" fontId="0" fillId="28" borderId="33" xfId="0" applyFont="1" applyFill="1" applyBorder="1" applyAlignment="1">
      <alignment vertical="center"/>
    </xf>
    <xf numFmtId="0" fontId="0" fillId="28" borderId="34"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center" vertical="center"/>
      <protection locked="0"/>
    </xf>
    <xf numFmtId="0" fontId="0" fillId="28" borderId="10" xfId="0" applyFont="1" applyFill="1" applyBorder="1" applyAlignment="1" applyProtection="1">
      <alignment vertical="center"/>
      <protection locked="0"/>
    </xf>
    <xf numFmtId="38" fontId="0" fillId="28" borderId="10" xfId="48" applyFont="1" applyFill="1" applyBorder="1" applyAlignment="1" applyProtection="1">
      <alignment vertical="center"/>
      <protection locked="0"/>
    </xf>
    <xf numFmtId="38" fontId="0" fillId="28" borderId="25" xfId="48" applyFont="1" applyFill="1" applyBorder="1" applyAlignment="1" applyProtection="1">
      <alignment vertical="center"/>
      <protection locked="0"/>
    </xf>
    <xf numFmtId="0" fontId="0" fillId="28" borderId="20" xfId="0" applyFont="1" applyFill="1" applyBorder="1" applyAlignment="1" applyProtection="1">
      <alignment vertical="center"/>
      <protection locked="0"/>
    </xf>
    <xf numFmtId="0" fontId="0" fillId="28" borderId="40" xfId="0" applyFont="1" applyFill="1" applyBorder="1" applyAlignment="1" applyProtection="1">
      <alignment vertical="center"/>
      <protection locked="0"/>
    </xf>
    <xf numFmtId="38" fontId="0" fillId="28" borderId="51" xfId="48" applyFont="1" applyFill="1" applyBorder="1" applyAlignment="1" applyProtection="1">
      <alignment vertical="center"/>
      <protection locked="0"/>
    </xf>
    <xf numFmtId="38" fontId="0" fillId="28" borderId="40" xfId="48" applyFont="1" applyFill="1" applyBorder="1" applyAlignment="1" applyProtection="1">
      <alignment vertical="center"/>
      <protection locked="0"/>
    </xf>
    <xf numFmtId="38" fontId="0" fillId="28" borderId="11" xfId="48" applyFont="1" applyFill="1" applyBorder="1" applyAlignment="1" applyProtection="1">
      <alignment vertical="center"/>
      <protection locked="0"/>
    </xf>
    <xf numFmtId="0" fontId="61" fillId="0" borderId="0" xfId="0" applyFont="1" applyAlignment="1">
      <alignment horizontal="right"/>
    </xf>
    <xf numFmtId="0" fontId="59" fillId="28" borderId="10" xfId="0" applyFont="1" applyFill="1" applyBorder="1" applyAlignment="1">
      <alignment horizontal="right" vertical="center"/>
    </xf>
    <xf numFmtId="38" fontId="0" fillId="0" borderId="0" xfId="48" applyFont="1" applyFill="1" applyBorder="1" applyAlignment="1">
      <alignment vertical="center"/>
    </xf>
    <xf numFmtId="38" fontId="59" fillId="28" borderId="10" xfId="48" applyFont="1" applyFill="1" applyBorder="1" applyAlignment="1">
      <alignment vertical="center"/>
    </xf>
    <xf numFmtId="38" fontId="59" fillId="0" borderId="34" xfId="48" applyFont="1" applyFill="1" applyBorder="1" applyAlignment="1">
      <alignment vertical="center"/>
    </xf>
    <xf numFmtId="38" fontId="0" fillId="0" borderId="0" xfId="0" applyNumberFormat="1" applyBorder="1" applyAlignment="1">
      <alignment vertical="center"/>
    </xf>
    <xf numFmtId="0" fontId="0" fillId="0" borderId="0" xfId="0" applyFont="1" applyFill="1" applyAlignment="1" applyProtection="1">
      <alignment vertical="center"/>
      <protection locked="0"/>
    </xf>
    <xf numFmtId="0" fontId="0" fillId="0" borderId="24" xfId="0" applyFill="1" applyBorder="1" applyAlignment="1">
      <alignment horizontal="center" vertical="center" wrapText="1"/>
    </xf>
    <xf numFmtId="178" fontId="0" fillId="0" borderId="52" xfId="0" applyNumberFormat="1" applyFont="1" applyBorder="1" applyAlignment="1">
      <alignment horizontal="right" vertical="center"/>
    </xf>
    <xf numFmtId="178" fontId="0" fillId="0" borderId="14" xfId="0" applyNumberFormat="1" applyFont="1" applyBorder="1" applyAlignment="1">
      <alignment horizontal="right" vertical="center"/>
    </xf>
    <xf numFmtId="179" fontId="0" fillId="0" borderId="23" xfId="0" applyNumberFormat="1" applyFont="1" applyBorder="1" applyAlignment="1">
      <alignment horizontal="right" vertical="center"/>
    </xf>
    <xf numFmtId="0" fontId="0" fillId="28" borderId="24" xfId="0" applyFill="1" applyBorder="1" applyAlignment="1" applyProtection="1">
      <alignment horizontal="center" vertical="center" wrapText="1"/>
      <protection locked="0"/>
    </xf>
    <xf numFmtId="183" fontId="0" fillId="0" borderId="53" xfId="48" applyNumberFormat="1" applyFont="1" applyBorder="1" applyAlignment="1">
      <alignment vertical="center"/>
    </xf>
    <xf numFmtId="177" fontId="0" fillId="28" borderId="10" xfId="0" applyNumberFormat="1" applyFont="1" applyFill="1" applyBorder="1" applyAlignment="1" applyProtection="1" quotePrefix="1">
      <alignment horizontal="center" vertical="center"/>
      <protection locked="0"/>
    </xf>
    <xf numFmtId="0" fontId="0" fillId="28" borderId="10" xfId="0" applyFont="1" applyFill="1" applyBorder="1" applyAlignment="1" applyProtection="1">
      <alignment vertical="center" wrapText="1"/>
      <protection locked="0"/>
    </xf>
    <xf numFmtId="0" fontId="0" fillId="28" borderId="10" xfId="0" applyFont="1" applyFill="1" applyBorder="1" applyAlignment="1" applyProtection="1">
      <alignment horizontal="center" vertical="center"/>
      <protection locked="0"/>
    </xf>
    <xf numFmtId="0" fontId="0" fillId="28" borderId="25" xfId="0" applyFont="1" applyFill="1" applyBorder="1" applyAlignment="1" applyProtection="1">
      <alignment vertical="center"/>
      <protection locked="0"/>
    </xf>
    <xf numFmtId="0" fontId="0" fillId="35" borderId="10" xfId="0" applyFill="1" applyBorder="1" applyAlignment="1">
      <alignment horizontal="center" vertical="center"/>
    </xf>
    <xf numFmtId="0" fontId="0" fillId="28" borderId="10" xfId="0" applyFill="1" applyBorder="1" applyAlignment="1">
      <alignment horizontal="center" vertical="center" wrapText="1"/>
    </xf>
    <xf numFmtId="0" fontId="0" fillId="28" borderId="10" xfId="0" applyFill="1" applyBorder="1" applyAlignment="1">
      <alignment horizontal="center" vertical="center"/>
    </xf>
    <xf numFmtId="38" fontId="59" fillId="0" borderId="10" xfId="48" applyFont="1" applyBorder="1" applyAlignment="1">
      <alignment vertical="center"/>
    </xf>
    <xf numFmtId="178" fontId="59" fillId="0" borderId="10" xfId="0" applyNumberFormat="1" applyFont="1" applyBorder="1" applyAlignment="1">
      <alignment horizontal="right" vertical="center"/>
    </xf>
    <xf numFmtId="184" fontId="0" fillId="0" borderId="54" xfId="0" applyNumberFormat="1" applyFont="1" applyBorder="1" applyAlignment="1">
      <alignment vertical="center"/>
    </xf>
    <xf numFmtId="183" fontId="0" fillId="0" borderId="55" xfId="48" applyNumberFormat="1" applyFont="1" applyBorder="1" applyAlignment="1">
      <alignment vertical="center"/>
    </xf>
    <xf numFmtId="184" fontId="0" fillId="0" borderId="56" xfId="0" applyNumberFormat="1" applyFont="1" applyBorder="1" applyAlignment="1">
      <alignment vertical="center"/>
    </xf>
    <xf numFmtId="0" fontId="0" fillId="0" borderId="19" xfId="0" applyFont="1" applyBorder="1" applyAlignment="1">
      <alignment vertical="center"/>
    </xf>
    <xf numFmtId="177" fontId="0" fillId="28" borderId="19" xfId="0" applyNumberFormat="1" applyFont="1" applyFill="1" applyBorder="1" applyAlignment="1" applyProtection="1" quotePrefix="1">
      <alignment horizontal="center" vertical="center"/>
      <protection locked="0"/>
    </xf>
    <xf numFmtId="0" fontId="0" fillId="28" borderId="19" xfId="0" applyFont="1" applyFill="1" applyBorder="1" applyAlignment="1" applyProtection="1">
      <alignment vertical="center" wrapText="1"/>
      <protection locked="0"/>
    </xf>
    <xf numFmtId="0" fontId="0" fillId="28" borderId="19" xfId="0" applyFont="1" applyFill="1" applyBorder="1" applyAlignment="1" applyProtection="1">
      <alignment horizontal="center" vertical="center"/>
      <protection locked="0"/>
    </xf>
    <xf numFmtId="0" fontId="0" fillId="28" borderId="19" xfId="0" applyFont="1" applyFill="1" applyBorder="1" applyAlignment="1" applyProtection="1">
      <alignment vertical="center"/>
      <protection locked="0"/>
    </xf>
    <xf numFmtId="38" fontId="0" fillId="28" borderId="19" xfId="48" applyFont="1" applyFill="1" applyBorder="1" applyAlignment="1" applyProtection="1">
      <alignment vertical="center"/>
      <protection locked="0"/>
    </xf>
    <xf numFmtId="0" fontId="0" fillId="28" borderId="19" xfId="0" applyFill="1" applyBorder="1" applyAlignment="1" applyProtection="1">
      <alignment vertical="center" wrapText="1"/>
      <protection locked="0"/>
    </xf>
    <xf numFmtId="0" fontId="0" fillId="35" borderId="0" xfId="0" applyFill="1" applyAlignment="1">
      <alignment vertical="center"/>
    </xf>
    <xf numFmtId="0" fontId="0" fillId="35" borderId="10" xfId="0" applyFill="1" applyBorder="1" applyAlignment="1">
      <alignment vertical="center"/>
    </xf>
    <xf numFmtId="38" fontId="0" fillId="35" borderId="10" xfId="48" applyFont="1" applyFill="1" applyBorder="1" applyAlignment="1">
      <alignment vertical="center"/>
    </xf>
    <xf numFmtId="0" fontId="64" fillId="0" borderId="10" xfId="0" applyFont="1" applyBorder="1" applyAlignment="1">
      <alignment vertical="center"/>
    </xf>
    <xf numFmtId="177" fontId="64" fillId="0" borderId="10" xfId="0" applyNumberFormat="1" applyFont="1" applyFill="1" applyBorder="1" applyAlignment="1" applyProtection="1" quotePrefix="1">
      <alignment horizontal="center" vertical="center"/>
      <protection locked="0"/>
    </xf>
    <xf numFmtId="0" fontId="64" fillId="0" borderId="10" xfId="0" applyFont="1" applyBorder="1" applyAlignment="1">
      <alignment horizontal="center" vertical="center" wrapText="1"/>
    </xf>
    <xf numFmtId="0" fontId="64" fillId="0" borderId="10" xfId="0" applyFont="1" applyBorder="1" applyAlignment="1">
      <alignment vertical="center"/>
    </xf>
    <xf numFmtId="0" fontId="67" fillId="0" borderId="10" xfId="0" applyFont="1" applyBorder="1" applyAlignment="1">
      <alignment vertical="center" wrapText="1"/>
    </xf>
    <xf numFmtId="38" fontId="64" fillId="0" borderId="10" xfId="48" applyFont="1" applyBorder="1" applyAlignment="1">
      <alignment vertical="center"/>
    </xf>
    <xf numFmtId="38" fontId="64" fillId="0" borderId="10" xfId="48" applyFont="1" applyBorder="1" applyAlignment="1">
      <alignment vertical="center" wrapText="1"/>
    </xf>
    <xf numFmtId="0" fontId="64" fillId="0" borderId="10" xfId="0" applyFont="1" applyBorder="1" applyAlignment="1">
      <alignment horizontal="center" vertical="center"/>
    </xf>
    <xf numFmtId="186" fontId="0" fillId="0" borderId="0" xfId="0" applyNumberFormat="1" applyFill="1" applyAlignment="1">
      <alignment vertical="center"/>
    </xf>
    <xf numFmtId="186" fontId="0" fillId="28" borderId="0" xfId="48" applyNumberFormat="1" applyFont="1" applyFill="1" applyAlignment="1">
      <alignment vertical="center"/>
    </xf>
    <xf numFmtId="0" fontId="64" fillId="0" borderId="10" xfId="0" applyFont="1" applyBorder="1" applyAlignment="1">
      <alignment vertical="center"/>
    </xf>
    <xf numFmtId="0" fontId="0" fillId="0" borderId="57" xfId="0" applyBorder="1" applyAlignment="1">
      <alignment horizontal="center" vertical="center"/>
    </xf>
    <xf numFmtId="38" fontId="0" fillId="28" borderId="58" xfId="48" applyFont="1" applyFill="1" applyBorder="1" applyAlignment="1" applyProtection="1">
      <alignment vertical="center"/>
      <protection locked="0"/>
    </xf>
    <xf numFmtId="0" fontId="0" fillId="28" borderId="59" xfId="0" applyFont="1" applyFill="1" applyBorder="1" applyAlignment="1">
      <alignment horizontal="right" vertical="center"/>
    </xf>
    <xf numFmtId="0" fontId="0" fillId="28" borderId="25" xfId="0" applyFont="1" applyFill="1" applyBorder="1" applyAlignment="1">
      <alignment horizontal="right" vertical="center"/>
    </xf>
    <xf numFmtId="0" fontId="0" fillId="28" borderId="10" xfId="0" applyFill="1" applyBorder="1" applyAlignment="1" applyProtection="1">
      <alignment vertical="center" shrinkToFit="1"/>
      <protection locked="0"/>
    </xf>
    <xf numFmtId="0" fontId="0" fillId="28" borderId="41" xfId="0" applyFill="1" applyBorder="1" applyAlignment="1" applyProtection="1">
      <alignment vertical="center" shrinkToFit="1"/>
      <protection locked="0"/>
    </xf>
    <xf numFmtId="0" fontId="0" fillId="0" borderId="41" xfId="0" applyBorder="1" applyAlignment="1">
      <alignment horizontal="center" vertical="center"/>
    </xf>
    <xf numFmtId="0" fontId="0" fillId="0" borderId="40" xfId="0" applyBorder="1" applyAlignment="1">
      <alignment horizontal="center" vertical="center"/>
    </xf>
    <xf numFmtId="0" fontId="0" fillId="28" borderId="41" xfId="0" applyFont="1" applyFill="1" applyBorder="1" applyAlignment="1" applyProtection="1">
      <alignment horizontal="center" vertical="center" wrapText="1"/>
      <protection locked="0"/>
    </xf>
    <xf numFmtId="0" fontId="0" fillId="28" borderId="40" xfId="0" applyFont="1" applyFill="1" applyBorder="1" applyAlignment="1" applyProtection="1">
      <alignment horizontal="center" vertical="center" wrapText="1"/>
      <protection locked="0"/>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41"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28" borderId="41" xfId="0" applyFill="1" applyBorder="1" applyAlignment="1" applyProtection="1">
      <alignment horizontal="center" vertical="center" shrinkToFit="1"/>
      <protection locked="0"/>
    </xf>
    <xf numFmtId="0" fontId="0" fillId="28" borderId="40" xfId="0" applyFill="1" applyBorder="1" applyAlignment="1" applyProtection="1">
      <alignment horizontal="center" vertical="center" shrinkToFit="1"/>
      <protection locked="0"/>
    </xf>
    <xf numFmtId="0" fontId="0" fillId="28" borderId="41" xfId="0" applyFill="1" applyBorder="1" applyAlignment="1" applyProtection="1">
      <alignment horizontal="center" vertical="center" wrapText="1"/>
      <protection locked="0"/>
    </xf>
    <xf numFmtId="0" fontId="0" fillId="28" borderId="40" xfId="0" applyFill="1" applyBorder="1" applyAlignment="1" applyProtection="1">
      <alignment horizontal="center" vertical="center" wrapText="1"/>
      <protection locked="0"/>
    </xf>
    <xf numFmtId="0" fontId="0" fillId="0" borderId="41" xfId="0" applyBorder="1" applyAlignment="1">
      <alignment horizontal="center" vertical="center" wrapText="1"/>
    </xf>
    <xf numFmtId="0" fontId="0" fillId="0" borderId="40" xfId="0" applyBorder="1" applyAlignment="1">
      <alignment horizontal="center" vertical="center" wrapText="1"/>
    </xf>
    <xf numFmtId="178" fontId="59" fillId="0" borderId="41" xfId="0" applyNumberFormat="1" applyFont="1" applyFill="1" applyBorder="1" applyAlignment="1">
      <alignment horizontal="center" vertical="center"/>
    </xf>
    <xf numFmtId="178" fontId="59" fillId="0" borderId="40" xfId="0" applyNumberFormat="1" applyFont="1" applyFill="1" applyBorder="1" applyAlignment="1">
      <alignment horizontal="center" vertical="center"/>
    </xf>
    <xf numFmtId="0" fontId="0" fillId="28" borderId="0" xfId="0" applyFill="1" applyAlignment="1" applyProtection="1">
      <alignment horizontal="right" vertical="center"/>
      <protection locked="0"/>
    </xf>
    <xf numFmtId="0" fontId="0" fillId="28" borderId="0" xfId="0" applyFill="1" applyAlignment="1" applyProtection="1">
      <alignment horizontal="left" vertical="center" indent="1" shrinkToFit="1"/>
      <protection locked="0"/>
    </xf>
    <xf numFmtId="0" fontId="0" fillId="28" borderId="0" xfId="0" applyFill="1" applyAlignment="1" applyProtection="1">
      <alignment horizontal="left" vertical="center" indent="2" shrinkToFit="1"/>
      <protection locked="0"/>
    </xf>
    <xf numFmtId="182" fontId="59" fillId="0" borderId="0" xfId="48" applyNumberFormat="1" applyFont="1" applyFill="1" applyAlignment="1">
      <alignment horizontal="left" vertical="center"/>
    </xf>
    <xf numFmtId="0" fontId="0" fillId="0" borderId="0" xfId="0" applyAlignment="1">
      <alignment vertical="center" wrapText="1"/>
    </xf>
    <xf numFmtId="0" fontId="59" fillId="0" borderId="0" xfId="0" applyFont="1" applyAlignment="1">
      <alignment horizontal="center" vertical="center"/>
    </xf>
    <xf numFmtId="0" fontId="59" fillId="0" borderId="0" xfId="0" applyFont="1" applyAlignment="1">
      <alignment horizontal="center" vertical="center"/>
    </xf>
    <xf numFmtId="0" fontId="0" fillId="0" borderId="24" xfId="0" applyBorder="1" applyAlignment="1">
      <alignment horizontal="center" vertical="center"/>
    </xf>
    <xf numFmtId="0" fontId="0" fillId="28" borderId="21" xfId="0" applyFill="1" applyBorder="1" applyAlignment="1" applyProtection="1">
      <alignment horizontal="center" vertical="center" shrinkToFit="1"/>
      <protection locked="0"/>
    </xf>
    <xf numFmtId="0" fontId="0" fillId="28" borderId="60" xfId="0" applyFill="1" applyBorder="1" applyAlignment="1" applyProtection="1">
      <alignment horizontal="center" vertical="center" shrinkToFit="1"/>
      <protection locked="0"/>
    </xf>
    <xf numFmtId="0" fontId="0" fillId="28" borderId="50"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61" xfId="0" applyFill="1" applyBorder="1" applyAlignment="1" applyProtection="1">
      <alignment horizontal="center" vertical="center" shrinkToFit="1"/>
      <protection locked="0"/>
    </xf>
    <xf numFmtId="0" fontId="0" fillId="28" borderId="62" xfId="0" applyFill="1" applyBorder="1" applyAlignment="1" applyProtection="1">
      <alignment horizontal="center" vertical="center" shrinkToFit="1"/>
      <protection locked="0"/>
    </xf>
    <xf numFmtId="0" fontId="0" fillId="28" borderId="63" xfId="0" applyFill="1" applyBorder="1" applyAlignment="1" applyProtection="1">
      <alignment horizontal="center" vertical="center" shrinkToFit="1"/>
      <protection locked="0"/>
    </xf>
    <xf numFmtId="0" fontId="63" fillId="0" borderId="0" xfId="0" applyFont="1" applyAlignment="1">
      <alignment horizontal="center" vertical="center"/>
    </xf>
    <xf numFmtId="0" fontId="58" fillId="0" borderId="64"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65" xfId="0" applyFont="1" applyBorder="1" applyAlignment="1">
      <alignment horizontal="center" vertical="center" wrapText="1"/>
    </xf>
    <xf numFmtId="0" fontId="0" fillId="28" borderId="33" xfId="0" applyFill="1" applyBorder="1" applyAlignment="1" applyProtection="1">
      <alignment horizontal="center" vertical="center" shrinkToFit="1"/>
      <protection locked="0"/>
    </xf>
    <xf numFmtId="0" fontId="52" fillId="0" borderId="55" xfId="0" applyFont="1" applyBorder="1" applyAlignment="1">
      <alignment horizontal="center" vertical="center"/>
    </xf>
    <xf numFmtId="0" fontId="52" fillId="0" borderId="66" xfId="0" applyFont="1" applyBorder="1" applyAlignment="1">
      <alignment horizontal="center" vertical="center"/>
    </xf>
    <xf numFmtId="178" fontId="68" fillId="0" borderId="67" xfId="0" applyNumberFormat="1" applyFont="1" applyBorder="1" applyAlignment="1">
      <alignment horizontal="center" vertical="center"/>
    </xf>
    <xf numFmtId="178" fontId="68" fillId="0" borderId="68" xfId="0" applyNumberFormat="1" applyFont="1" applyBorder="1" applyAlignment="1">
      <alignment horizontal="center" vertical="center"/>
    </xf>
    <xf numFmtId="0" fontId="60" fillId="0" borderId="69" xfId="0" applyFont="1" applyBorder="1" applyAlignment="1">
      <alignment horizontal="center" vertical="center" shrinkToFit="1"/>
    </xf>
    <xf numFmtId="0" fontId="58" fillId="0" borderId="36" xfId="0" applyFont="1" applyBorder="1" applyAlignment="1">
      <alignment horizontal="center" vertical="center" textRotation="255" wrapText="1"/>
    </xf>
    <xf numFmtId="0" fontId="58" fillId="0" borderId="24" xfId="0" applyFont="1" applyBorder="1" applyAlignment="1">
      <alignment horizontal="center" vertical="center" textRotation="255" wrapText="1"/>
    </xf>
    <xf numFmtId="0" fontId="58" fillId="0" borderId="19" xfId="0" applyFont="1" applyBorder="1" applyAlignment="1">
      <alignment horizontal="center" vertical="center" textRotation="255" wrapText="1"/>
    </xf>
    <xf numFmtId="0" fontId="0" fillId="28" borderId="70" xfId="0" applyFill="1" applyBorder="1" applyAlignment="1" applyProtection="1">
      <alignment horizontal="center" vertical="center" shrinkToFit="1"/>
      <protection locked="0"/>
    </xf>
    <xf numFmtId="0" fontId="0" fillId="0" borderId="71" xfId="0" applyBorder="1" applyAlignment="1">
      <alignment horizontal="right" vertical="center"/>
    </xf>
    <xf numFmtId="0" fontId="0" fillId="0" borderId="63" xfId="0" applyBorder="1" applyAlignment="1">
      <alignment horizontal="right" vertical="center"/>
    </xf>
    <xf numFmtId="0" fontId="0" fillId="0" borderId="72" xfId="0" applyBorder="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0" fillId="0" borderId="60" xfId="0" applyBorder="1" applyAlignment="1">
      <alignment horizontal="center" vertical="center"/>
    </xf>
    <xf numFmtId="179" fontId="57" fillId="34" borderId="59" xfId="0" applyNumberFormat="1" applyFont="1" applyFill="1" applyBorder="1" applyAlignment="1">
      <alignment horizontal="right" vertical="center"/>
    </xf>
    <xf numFmtId="179" fontId="57" fillId="34" borderId="13" xfId="0" applyNumberFormat="1" applyFont="1" applyFill="1" applyBorder="1" applyAlignment="1">
      <alignment horizontal="right" vertical="center"/>
    </xf>
    <xf numFmtId="179" fontId="57" fillId="34" borderId="74" xfId="0" applyNumberFormat="1" applyFont="1" applyFill="1" applyBorder="1" applyAlignment="1">
      <alignment horizontal="right" vertical="center"/>
    </xf>
    <xf numFmtId="0" fontId="0" fillId="28" borderId="41" xfId="0" applyFill="1" applyBorder="1" applyAlignment="1" applyProtection="1">
      <alignment horizontal="center" vertical="center"/>
      <protection locked="0"/>
    </xf>
    <xf numFmtId="0" fontId="0" fillId="28" borderId="40" xfId="0" applyFill="1" applyBorder="1" applyAlignment="1" applyProtection="1">
      <alignment horizontal="center" vertical="center"/>
      <protection locked="0"/>
    </xf>
    <xf numFmtId="178" fontId="0" fillId="35" borderId="75" xfId="0" applyNumberFormat="1" applyFont="1" applyFill="1" applyBorder="1" applyAlignment="1">
      <alignment horizontal="center" vertical="center"/>
    </xf>
    <xf numFmtId="178" fontId="0" fillId="35" borderId="76" xfId="0" applyNumberFormat="1" applyFont="1" applyFill="1" applyBorder="1" applyAlignment="1">
      <alignment horizontal="center" vertical="center"/>
    </xf>
    <xf numFmtId="0" fontId="58" fillId="0" borderId="10" xfId="0" applyFont="1" applyBorder="1" applyAlignment="1">
      <alignment horizontal="center" vertical="center" wrapText="1"/>
    </xf>
    <xf numFmtId="179" fontId="0" fillId="0" borderId="59" xfId="0" applyNumberFormat="1" applyFont="1" applyBorder="1" applyAlignment="1">
      <alignment horizontal="right" vertical="center"/>
    </xf>
    <xf numFmtId="179" fontId="0" fillId="0" borderId="13" xfId="0" applyNumberFormat="1" applyFont="1" applyBorder="1" applyAlignment="1">
      <alignment horizontal="right" vertical="center"/>
    </xf>
    <xf numFmtId="0" fontId="0" fillId="0" borderId="77" xfId="0" applyBorder="1" applyAlignment="1">
      <alignment horizontal="center" vertical="center" shrinkToFit="1"/>
    </xf>
    <xf numFmtId="0" fontId="0" fillId="0" borderId="19" xfId="0" applyBorder="1" applyAlignment="1">
      <alignment horizontal="center" vertical="center" shrinkToFit="1"/>
    </xf>
    <xf numFmtId="0" fontId="0" fillId="35" borderId="78" xfId="0" applyFill="1" applyBorder="1" applyAlignment="1">
      <alignment horizontal="center" vertical="center" shrinkToFit="1"/>
    </xf>
    <xf numFmtId="0" fontId="0" fillId="35" borderId="79" xfId="0" applyFill="1" applyBorder="1" applyAlignment="1">
      <alignment horizontal="center" vertical="center" shrinkToFit="1"/>
    </xf>
    <xf numFmtId="0" fontId="58" fillId="0" borderId="80"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25" xfId="0" applyFont="1" applyBorder="1" applyAlignment="1">
      <alignment horizontal="center" vertical="center" wrapText="1"/>
    </xf>
    <xf numFmtId="0" fontId="0" fillId="0" borderId="18" xfId="0" applyBorder="1" applyAlignment="1">
      <alignment horizontal="center" vertical="center"/>
    </xf>
    <xf numFmtId="0" fontId="68" fillId="34" borderId="51" xfId="0" applyFont="1" applyFill="1" applyBorder="1" applyAlignment="1">
      <alignment horizontal="center" vertical="center"/>
    </xf>
    <xf numFmtId="0" fontId="68" fillId="34" borderId="83" xfId="0" applyFont="1" applyFill="1" applyBorder="1" applyAlignment="1">
      <alignment horizontal="center" vertical="center"/>
    </xf>
    <xf numFmtId="0" fontId="58" fillId="0" borderId="24" xfId="0" applyFont="1" applyBorder="1" applyAlignment="1">
      <alignment horizontal="center" vertical="center" wrapText="1"/>
    </xf>
    <xf numFmtId="0" fontId="58" fillId="0" borderId="19" xfId="0" applyFont="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179" fontId="0" fillId="0" borderId="74" xfId="0" applyNumberFormat="1" applyFont="1" applyBorder="1" applyAlignment="1">
      <alignment horizontal="right" vertical="center"/>
    </xf>
    <xf numFmtId="178" fontId="0" fillId="35" borderId="84" xfId="0" applyNumberFormat="1" applyFont="1" applyFill="1" applyBorder="1" applyAlignment="1">
      <alignment horizontal="center" vertical="center"/>
    </xf>
    <xf numFmtId="178" fontId="69" fillId="0" borderId="67" xfId="0" applyNumberFormat="1" applyFont="1" applyBorder="1" applyAlignment="1">
      <alignment horizontal="center" vertical="center"/>
    </xf>
    <xf numFmtId="0" fontId="69" fillId="0" borderId="68" xfId="0" applyFont="1" applyBorder="1" applyAlignment="1">
      <alignment horizontal="center" vertical="center"/>
    </xf>
    <xf numFmtId="0" fontId="0" fillId="0" borderId="24" xfId="0" applyBorder="1" applyAlignment="1">
      <alignment horizontal="center" vertical="center" wrapText="1"/>
    </xf>
    <xf numFmtId="0" fontId="0" fillId="0" borderId="19" xfId="0" applyBorder="1" applyAlignment="1">
      <alignment horizontal="center" vertical="center"/>
    </xf>
    <xf numFmtId="0" fontId="68" fillId="0" borderId="51" xfId="0" applyFont="1" applyBorder="1" applyAlignment="1">
      <alignment horizontal="center" vertical="center"/>
    </xf>
    <xf numFmtId="0" fontId="68" fillId="0" borderId="83" xfId="0" applyFont="1" applyBorder="1" applyAlignment="1">
      <alignment horizontal="center" vertical="center"/>
    </xf>
    <xf numFmtId="0" fontId="0" fillId="0" borderId="25" xfId="0" applyBorder="1" applyAlignment="1">
      <alignment horizontal="center" vertical="center" wrapText="1"/>
    </xf>
    <xf numFmtId="0" fontId="0" fillId="0" borderId="65" xfId="0" applyBorder="1" applyAlignment="1">
      <alignment horizontal="center" vertical="center" wrapText="1"/>
    </xf>
    <xf numFmtId="0" fontId="0" fillId="0" borderId="43" xfId="0" applyBorder="1" applyAlignment="1">
      <alignment horizontal="center" vertical="center" shrinkToFit="1"/>
    </xf>
    <xf numFmtId="0" fontId="0" fillId="0" borderId="12" xfId="0" applyBorder="1" applyAlignment="1">
      <alignment horizontal="center" vertical="center" shrinkToFit="1"/>
    </xf>
    <xf numFmtId="0" fontId="0" fillId="0" borderId="47" xfId="0" applyBorder="1" applyAlignment="1">
      <alignment horizontal="center" vertical="center" shrinkToFit="1"/>
    </xf>
    <xf numFmtId="0" fontId="0" fillId="0" borderId="32" xfId="0" applyBorder="1" applyAlignment="1">
      <alignment horizontal="center" vertical="center" shrinkToFit="1"/>
    </xf>
    <xf numFmtId="0" fontId="0" fillId="28" borderId="47" xfId="0" applyFill="1" applyBorder="1" applyAlignment="1" applyProtection="1">
      <alignment horizontal="center" vertical="center" shrinkToFit="1"/>
      <protection locked="0"/>
    </xf>
    <xf numFmtId="0" fontId="0" fillId="28" borderId="85" xfId="0" applyFill="1" applyBorder="1" applyAlignment="1" applyProtection="1">
      <alignment horizontal="center" vertical="center" shrinkToFit="1"/>
      <protection locked="0"/>
    </xf>
    <xf numFmtId="0" fontId="52" fillId="0" borderId="86" xfId="0" applyFont="1" applyBorder="1" applyAlignment="1">
      <alignment horizontal="center" vertical="center"/>
    </xf>
    <xf numFmtId="0" fontId="52" fillId="0" borderId="87" xfId="0" applyFont="1" applyBorder="1" applyAlignment="1">
      <alignment horizontal="center" vertical="center"/>
    </xf>
    <xf numFmtId="0" fontId="0" fillId="0" borderId="10" xfId="0" applyBorder="1" applyAlignment="1">
      <alignment horizontal="center" vertical="center" wrapText="1"/>
    </xf>
    <xf numFmtId="0" fontId="0" fillId="28" borderId="22" xfId="0" applyFill="1" applyBorder="1" applyAlignment="1" applyProtection="1">
      <alignment horizontal="center" vertical="center" shrinkToFit="1"/>
      <protection locked="0"/>
    </xf>
    <xf numFmtId="0" fontId="0" fillId="28" borderId="88" xfId="0" applyFill="1" applyBorder="1" applyAlignment="1" applyProtection="1">
      <alignment horizontal="center" vertical="center" shrinkToFit="1"/>
      <protection locked="0"/>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horizontal="center" vertical="center" shrinkToFit="1"/>
    </xf>
    <xf numFmtId="0" fontId="0" fillId="0" borderId="95"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61" fillId="0" borderId="25" xfId="0" applyFont="1" applyBorder="1" applyAlignment="1">
      <alignment horizontal="center" vertical="center" wrapText="1"/>
    </xf>
    <xf numFmtId="0" fontId="61" fillId="0" borderId="65" xfId="0" applyFont="1" applyBorder="1" applyAlignment="1">
      <alignment horizontal="center" vertical="center"/>
    </xf>
    <xf numFmtId="0" fontId="0" fillId="28" borderId="41" xfId="0" applyFill="1" applyBorder="1" applyAlignment="1" applyProtection="1">
      <alignment horizontal="right" vertical="center"/>
      <protection locked="0"/>
    </xf>
    <xf numFmtId="0" fontId="0" fillId="28" borderId="40" xfId="0" applyFill="1" applyBorder="1" applyAlignment="1" applyProtection="1">
      <alignment horizontal="right" vertical="center"/>
      <protection locked="0"/>
    </xf>
    <xf numFmtId="0" fontId="0" fillId="28" borderId="33" xfId="0" applyFill="1" applyBorder="1" applyAlignment="1" applyProtection="1">
      <alignment horizontal="right" vertical="center"/>
      <protection locked="0"/>
    </xf>
    <xf numFmtId="0" fontId="0" fillId="28" borderId="96" xfId="0" applyFill="1" applyBorder="1" applyAlignment="1" applyProtection="1">
      <alignment horizontal="right" vertical="center"/>
      <protection locked="0"/>
    </xf>
    <xf numFmtId="0" fontId="0" fillId="28" borderId="97" xfId="0" applyFill="1" applyBorder="1" applyAlignment="1" applyProtection="1">
      <alignment horizontal="right" vertical="center"/>
      <protection locked="0"/>
    </xf>
    <xf numFmtId="0" fontId="0" fillId="0" borderId="43"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98" xfId="0" applyBorder="1" applyAlignment="1">
      <alignment horizontal="center" vertical="center" textRotation="255" shrinkToFit="1"/>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28" borderId="10" xfId="0" applyFont="1" applyFill="1" applyBorder="1" applyAlignment="1" applyProtection="1">
      <alignment vertical="top" wrapText="1"/>
      <protection locked="0"/>
    </xf>
    <xf numFmtId="0" fontId="0" fillId="0" borderId="0" xfId="0" applyAlignment="1">
      <alignment horizontal="left" vertical="center" indent="1"/>
    </xf>
    <xf numFmtId="0" fontId="0" fillId="0" borderId="0" xfId="0" applyAlignment="1">
      <alignment horizontal="left" vertical="center" indent="2"/>
    </xf>
    <xf numFmtId="0" fontId="70" fillId="0" borderId="0" xfId="0" applyFont="1" applyAlignment="1">
      <alignment vertical="center" wrapText="1"/>
    </xf>
    <xf numFmtId="38" fontId="0" fillId="0" borderId="10" xfId="48" applyFont="1" applyBorder="1" applyAlignment="1">
      <alignment horizontal="center" vertical="center" shrinkToFit="1"/>
    </xf>
    <xf numFmtId="38" fontId="0" fillId="0" borderId="10" xfId="48" applyFont="1" applyBorder="1" applyAlignment="1">
      <alignment vertical="center"/>
    </xf>
    <xf numFmtId="0" fontId="0" fillId="0" borderId="10" xfId="0" applyBorder="1" applyAlignment="1">
      <alignment horizontal="center" vertical="center" shrinkToFit="1"/>
    </xf>
    <xf numFmtId="38" fontId="0" fillId="0" borderId="10" xfId="48" applyFont="1" applyBorder="1" applyAlignment="1">
      <alignment vertical="center" wrapText="1"/>
    </xf>
    <xf numFmtId="0" fontId="0" fillId="0" borderId="0" xfId="0" applyAlignment="1">
      <alignment horizontal="center" vertical="center"/>
    </xf>
    <xf numFmtId="0" fontId="71" fillId="0" borderId="0" xfId="0" applyFont="1" applyAlignment="1">
      <alignment horizontal="center" vertical="center"/>
    </xf>
    <xf numFmtId="0" fontId="0" fillId="0" borderId="30" xfId="0" applyBorder="1" applyAlignment="1">
      <alignment vertical="center" shrinkToFit="1"/>
    </xf>
    <xf numFmtId="0" fontId="0" fillId="0" borderId="98" xfId="0" applyBorder="1" applyAlignment="1">
      <alignment horizontal="left" vertical="center" indent="1" shrinkToFit="1"/>
    </xf>
    <xf numFmtId="0" fontId="0" fillId="0" borderId="30" xfId="0" applyBorder="1" applyAlignment="1">
      <alignment vertical="center"/>
    </xf>
    <xf numFmtId="0" fontId="62" fillId="0" borderId="0" xfId="0" applyFont="1" applyAlignment="1">
      <alignment vertical="center" wrapText="1"/>
    </xf>
    <xf numFmtId="0" fontId="59" fillId="0" borderId="0" xfId="0" applyFont="1" applyAlignment="1">
      <alignment horizontal="right" vertical="center"/>
    </xf>
    <xf numFmtId="0" fontId="0" fillId="28" borderId="41" xfId="0" applyFill="1" applyBorder="1" applyAlignment="1">
      <alignment horizontal="center" vertical="center" wrapText="1"/>
    </xf>
    <xf numFmtId="0" fontId="0" fillId="28" borderId="40" xfId="0" applyFill="1" applyBorder="1" applyAlignment="1">
      <alignment horizontal="center" vertical="center" wrapText="1"/>
    </xf>
    <xf numFmtId="178" fontId="59" fillId="28" borderId="41" xfId="0" applyNumberFormat="1" applyFont="1" applyFill="1" applyBorder="1" applyAlignment="1">
      <alignment horizontal="center" vertical="center"/>
    </xf>
    <xf numFmtId="178" fontId="59" fillId="28" borderId="40" xfId="0" applyNumberFormat="1" applyFont="1" applyFill="1" applyBorder="1" applyAlignment="1">
      <alignment horizontal="center" vertical="center"/>
    </xf>
    <xf numFmtId="0" fontId="0" fillId="28" borderId="0" xfId="0" applyFill="1" applyAlignment="1">
      <alignment vertical="center" wrapText="1"/>
    </xf>
    <xf numFmtId="185" fontId="0" fillId="0" borderId="0" xfId="48" applyNumberFormat="1" applyFont="1" applyAlignment="1">
      <alignment horizontal="right" vertical="center"/>
    </xf>
    <xf numFmtId="178" fontId="59" fillId="0" borderId="41" xfId="0" applyNumberFormat="1" applyFont="1" applyBorder="1" applyAlignment="1">
      <alignment horizontal="center" vertical="center"/>
    </xf>
    <xf numFmtId="178" fontId="59" fillId="0" borderId="40" xfId="0" applyNumberFormat="1" applyFont="1" applyBorder="1" applyAlignment="1">
      <alignment horizontal="center" vertical="center"/>
    </xf>
    <xf numFmtId="0" fontId="0" fillId="28" borderId="0" xfId="0" applyFill="1" applyAlignment="1" applyProtection="1">
      <alignment vertical="center" wrapText="1"/>
      <protection locked="0"/>
    </xf>
    <xf numFmtId="0" fontId="57" fillId="28" borderId="41" xfId="0" applyFont="1" applyFill="1" applyBorder="1" applyAlignment="1" applyProtection="1">
      <alignment horizontal="center" vertical="center"/>
      <protection locked="0"/>
    </xf>
    <xf numFmtId="0" fontId="57" fillId="28" borderId="40" xfId="0" applyFont="1" applyFill="1" applyBorder="1" applyAlignment="1" applyProtection="1">
      <alignment horizontal="center" vertical="center"/>
      <protection locked="0"/>
    </xf>
    <xf numFmtId="0" fontId="58" fillId="0" borderId="19" xfId="0" applyFont="1" applyBorder="1" applyAlignment="1">
      <alignment horizontal="center" vertical="center" wrapText="1"/>
    </xf>
    <xf numFmtId="179" fontId="0" fillId="0" borderId="59" xfId="0" applyNumberFormat="1" applyFont="1" applyBorder="1" applyAlignment="1">
      <alignment horizontal="right" vertical="center"/>
    </xf>
    <xf numFmtId="0" fontId="0" fillId="0" borderId="13" xfId="0" applyFont="1" applyBorder="1" applyAlignment="1">
      <alignment horizontal="right" vertical="center"/>
    </xf>
    <xf numFmtId="0" fontId="58" fillId="0" borderId="5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13" xfId="0" applyFont="1" applyBorder="1" applyAlignment="1">
      <alignment horizontal="center" vertical="center" wrapText="1"/>
    </xf>
    <xf numFmtId="0" fontId="0" fillId="0" borderId="10" xfId="0" applyFill="1" applyBorder="1" applyAlignment="1">
      <alignment horizontal="center" vertical="center" shrinkToFit="1"/>
    </xf>
    <xf numFmtId="178" fontId="0" fillId="0" borderId="41" xfId="0" applyNumberFormat="1" applyFont="1" applyBorder="1" applyAlignment="1">
      <alignment horizontal="center" vertical="center"/>
    </xf>
    <xf numFmtId="178" fontId="0" fillId="0" borderId="40" xfId="0" applyNumberFormat="1" applyFont="1" applyBorder="1" applyAlignment="1">
      <alignment horizontal="center" vertical="center"/>
    </xf>
    <xf numFmtId="0" fontId="0" fillId="0" borderId="41" xfId="0" applyBorder="1" applyAlignment="1">
      <alignment horizontal="center" vertical="center" shrinkToFit="1"/>
    </xf>
    <xf numFmtId="0" fontId="0" fillId="0" borderId="33" xfId="0" applyBorder="1" applyAlignment="1">
      <alignment horizontal="center" vertical="center" shrinkToFit="1"/>
    </xf>
    <xf numFmtId="0" fontId="0" fillId="0" borderId="40" xfId="0" applyBorder="1" applyAlignment="1">
      <alignment horizontal="center" vertical="center" shrinkToFit="1"/>
    </xf>
    <xf numFmtId="178" fontId="69" fillId="0" borderId="68" xfId="0" applyNumberFormat="1" applyFont="1" applyBorder="1" applyAlignment="1">
      <alignment horizontal="center" vertical="center"/>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48" fillId="35" borderId="0" xfId="0" applyFont="1" applyFill="1" applyAlignment="1">
      <alignment vertical="center" wrapText="1"/>
    </xf>
    <xf numFmtId="0" fontId="48" fillId="35" borderId="0" xfId="0" applyFont="1" applyFill="1" applyAlignment="1">
      <alignment vertical="center" wrapText="1"/>
    </xf>
    <xf numFmtId="0" fontId="0" fillId="35" borderId="10" xfId="0" applyFill="1" applyBorder="1" applyAlignment="1">
      <alignment horizontal="center" vertical="center"/>
    </xf>
    <xf numFmtId="0" fontId="0" fillId="28" borderId="0" xfId="0" applyFill="1" applyAlignment="1">
      <alignment horizontal="center" vertical="center"/>
    </xf>
    <xf numFmtId="0" fontId="0" fillId="28" borderId="41" xfId="0" applyFill="1" applyBorder="1" applyAlignment="1">
      <alignment vertical="center" wrapText="1"/>
    </xf>
    <xf numFmtId="0" fontId="0" fillId="28" borderId="40" xfId="0" applyFill="1" applyBorder="1" applyAlignment="1">
      <alignment vertical="center" wrapText="1"/>
    </xf>
    <xf numFmtId="182" fontId="63" fillId="28" borderId="0" xfId="48" applyNumberFormat="1" applyFont="1" applyFill="1" applyAlignment="1">
      <alignment horizontal="left" vertical="center"/>
    </xf>
    <xf numFmtId="0" fontId="0" fillId="0" borderId="0"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9</xdr:row>
      <xdr:rowOff>0</xdr:rowOff>
    </xdr:from>
    <xdr:ext cx="228600" cy="257175"/>
    <xdr:sp>
      <xdr:nvSpPr>
        <xdr:cNvPr id="1" name="正方形/長方形 1"/>
        <xdr:cNvSpPr>
          <a:spLocks/>
        </xdr:cNvSpPr>
      </xdr:nvSpPr>
      <xdr:spPr>
        <a:xfrm>
          <a:off x="5495925" y="1676400"/>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twoCellAnchor>
    <xdr:from>
      <xdr:col>10</xdr:col>
      <xdr:colOff>323850</xdr:colOff>
      <xdr:row>0</xdr:row>
      <xdr:rowOff>152400</xdr:rowOff>
    </xdr:from>
    <xdr:to>
      <xdr:col>14</xdr:col>
      <xdr:colOff>571500</xdr:colOff>
      <xdr:row>5</xdr:row>
      <xdr:rowOff>19050</xdr:rowOff>
    </xdr:to>
    <xdr:sp>
      <xdr:nvSpPr>
        <xdr:cNvPr id="2" name="正方形/長方形 2"/>
        <xdr:cNvSpPr>
          <a:spLocks/>
        </xdr:cNvSpPr>
      </xdr:nvSpPr>
      <xdr:spPr>
        <a:xfrm>
          <a:off x="6267450" y="152400"/>
          <a:ext cx="2638425" cy="742950"/>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先に第１号様式の１～４を作成してください。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助成金額等が自動で反映されます。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68</xdr:row>
      <xdr:rowOff>9525</xdr:rowOff>
    </xdr:from>
    <xdr:to>
      <xdr:col>9</xdr:col>
      <xdr:colOff>323850</xdr:colOff>
      <xdr:row>80</xdr:row>
      <xdr:rowOff>19050</xdr:rowOff>
    </xdr:to>
    <xdr:sp>
      <xdr:nvSpPr>
        <xdr:cNvPr id="1" name="角丸四角形 10"/>
        <xdr:cNvSpPr>
          <a:spLocks/>
        </xdr:cNvSpPr>
      </xdr:nvSpPr>
      <xdr:spPr>
        <a:xfrm>
          <a:off x="171450" y="11906250"/>
          <a:ext cx="3857625" cy="2295525"/>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7</xdr:row>
      <xdr:rowOff>57150</xdr:rowOff>
    </xdr:from>
    <xdr:to>
      <xdr:col>11</xdr:col>
      <xdr:colOff>219075</xdr:colOff>
      <xdr:row>10</xdr:row>
      <xdr:rowOff>333375</xdr:rowOff>
    </xdr:to>
    <xdr:sp>
      <xdr:nvSpPr>
        <xdr:cNvPr id="2" name="右中かっこ 1"/>
        <xdr:cNvSpPr>
          <a:spLocks/>
        </xdr:cNvSpPr>
      </xdr:nvSpPr>
      <xdr:spPr>
        <a:xfrm>
          <a:off x="5972175" y="1533525"/>
          <a:ext cx="142875" cy="13620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295275</xdr:colOff>
      <xdr:row>8</xdr:row>
      <xdr:rowOff>152400</xdr:rowOff>
    </xdr:from>
    <xdr:to>
      <xdr:col>11</xdr:col>
      <xdr:colOff>647700</xdr:colOff>
      <xdr:row>8</xdr:row>
      <xdr:rowOff>304800</xdr:rowOff>
    </xdr:to>
    <xdr:sp>
      <xdr:nvSpPr>
        <xdr:cNvPr id="3" name="右矢印 2"/>
        <xdr:cNvSpPr>
          <a:spLocks/>
        </xdr:cNvSpPr>
      </xdr:nvSpPr>
      <xdr:spPr>
        <a:xfrm rot="19663245">
          <a:off x="6191250" y="1990725"/>
          <a:ext cx="352425" cy="152400"/>
        </a:xfrm>
        <a:prstGeom prst="rightArrow">
          <a:avLst>
            <a:gd name="adj" fmla="val 31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0</xdr:colOff>
      <xdr:row>68</xdr:row>
      <xdr:rowOff>104775</xdr:rowOff>
    </xdr:from>
    <xdr:to>
      <xdr:col>8</xdr:col>
      <xdr:colOff>38100</xdr:colOff>
      <xdr:row>79</xdr:row>
      <xdr:rowOff>95250</xdr:rowOff>
    </xdr:to>
    <xdr:pic>
      <xdr:nvPicPr>
        <xdr:cNvPr id="4" name="図 4"/>
        <xdr:cNvPicPr preferRelativeResize="1">
          <a:picLocks noChangeAspect="1"/>
        </xdr:cNvPicPr>
      </xdr:nvPicPr>
      <xdr:blipFill>
        <a:blip r:embed="rId1"/>
        <a:stretch>
          <a:fillRect/>
        </a:stretch>
      </xdr:blipFill>
      <xdr:spPr>
        <a:xfrm>
          <a:off x="390525" y="12001500"/>
          <a:ext cx="2695575" cy="2085975"/>
        </a:xfrm>
        <a:prstGeom prst="rect">
          <a:avLst/>
        </a:prstGeom>
        <a:noFill/>
        <a:ln w="9525" cmpd="sng">
          <a:noFill/>
        </a:ln>
      </xdr:spPr>
    </xdr:pic>
    <xdr:clientData/>
  </xdr:twoCellAnchor>
  <xdr:twoCellAnchor>
    <xdr:from>
      <xdr:col>1</xdr:col>
      <xdr:colOff>95250</xdr:colOff>
      <xdr:row>73</xdr:row>
      <xdr:rowOff>28575</xdr:rowOff>
    </xdr:from>
    <xdr:to>
      <xdr:col>2</xdr:col>
      <xdr:colOff>257175</xdr:colOff>
      <xdr:row>75</xdr:row>
      <xdr:rowOff>76200</xdr:rowOff>
    </xdr:to>
    <xdr:sp>
      <xdr:nvSpPr>
        <xdr:cNvPr id="5" name="円/楕円 5"/>
        <xdr:cNvSpPr>
          <a:spLocks/>
        </xdr:cNvSpPr>
      </xdr:nvSpPr>
      <xdr:spPr>
        <a:xfrm>
          <a:off x="304800" y="12877800"/>
          <a:ext cx="342900" cy="428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74</xdr:row>
      <xdr:rowOff>76200</xdr:rowOff>
    </xdr:from>
    <xdr:to>
      <xdr:col>3</xdr:col>
      <xdr:colOff>752475</xdr:colOff>
      <xdr:row>77</xdr:row>
      <xdr:rowOff>76200</xdr:rowOff>
    </xdr:to>
    <xdr:sp>
      <xdr:nvSpPr>
        <xdr:cNvPr id="6" name="直線コネクタ 7"/>
        <xdr:cNvSpPr>
          <a:spLocks/>
        </xdr:cNvSpPr>
      </xdr:nvSpPr>
      <xdr:spPr>
        <a:xfrm flipH="1" flipV="1">
          <a:off x="514350" y="13115925"/>
          <a:ext cx="1019175" cy="571500"/>
        </a:xfrm>
        <a:prstGeom prst="line">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723900</xdr:colOff>
      <xdr:row>75</xdr:row>
      <xdr:rowOff>85725</xdr:rowOff>
    </xdr:from>
    <xdr:to>
      <xdr:col>9</xdr:col>
      <xdr:colOff>28575</xdr:colOff>
      <xdr:row>79</xdr:row>
      <xdr:rowOff>19050</xdr:rowOff>
    </xdr:to>
    <xdr:sp>
      <xdr:nvSpPr>
        <xdr:cNvPr id="7" name="正方形/長方形 9"/>
        <xdr:cNvSpPr>
          <a:spLocks/>
        </xdr:cNvSpPr>
      </xdr:nvSpPr>
      <xdr:spPr>
        <a:xfrm>
          <a:off x="1504950" y="13315950"/>
          <a:ext cx="2228850" cy="69532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p>
          <a:pPr algn="l">
            <a:defRPr/>
          </a:pPr>
          <a:r>
            <a:rPr lang="en-US" cap="none" sz="1000" b="0" i="0" u="none" baseline="0">
              <a:solidFill>
                <a:srgbClr val="FF0000"/>
              </a:solidFill>
            </a:rPr>
            <a:t>左上にあるここをクリックすると、</a:t>
          </a:r>
          <a:r>
            <a:rPr lang="en-US" cap="none" sz="1000" b="0" i="0" u="none" baseline="0">
              <a:solidFill>
                <a:srgbClr val="FF0000"/>
              </a:solidFill>
            </a:rPr>
            <a:t>
</a:t>
          </a:r>
          <a:r>
            <a:rPr lang="en-US" cap="none" sz="1000" b="0" i="0" u="none" baseline="0">
              <a:solidFill>
                <a:srgbClr val="FF0000"/>
              </a:solidFill>
            </a:rPr>
            <a:t>隠れた部分が表示されます。</a:t>
          </a:r>
          <a:r>
            <a:rPr lang="en-US" cap="none" sz="1000" b="0" i="0" u="none" baseline="0">
              <a:solidFill>
                <a:srgbClr val="FF0000"/>
              </a:solidFill>
            </a:rPr>
            <a:t>
</a:t>
          </a:r>
          <a:r>
            <a:rPr lang="en-US" cap="none" sz="1000" b="0" i="0" u="none" baseline="0">
              <a:solidFill>
                <a:srgbClr val="FF0000"/>
              </a:solidFill>
            </a:rPr>
            <a:t>もう一度クリックすると非表示になります</a:t>
          </a:r>
        </a:p>
      </xdr:txBody>
    </xdr:sp>
    <xdr:clientData/>
  </xdr:twoCellAnchor>
  <xdr:twoCellAnchor>
    <xdr:from>
      <xdr:col>0</xdr:col>
      <xdr:colOff>133350</xdr:colOff>
      <xdr:row>67</xdr:row>
      <xdr:rowOff>114300</xdr:rowOff>
    </xdr:from>
    <xdr:to>
      <xdr:col>2</xdr:col>
      <xdr:colOff>28575</xdr:colOff>
      <xdr:row>70</xdr:row>
      <xdr:rowOff>180975</xdr:rowOff>
    </xdr:to>
    <xdr:sp>
      <xdr:nvSpPr>
        <xdr:cNvPr id="8" name="上矢印 11"/>
        <xdr:cNvSpPr>
          <a:spLocks/>
        </xdr:cNvSpPr>
      </xdr:nvSpPr>
      <xdr:spPr>
        <a:xfrm rot="19084270">
          <a:off x="133350" y="11820525"/>
          <a:ext cx="285750" cy="638175"/>
        </a:xfrm>
        <a:prstGeom prst="upArrow">
          <a:avLst>
            <a:gd name="adj" fmla="val -208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9525</xdr:rowOff>
    </xdr:from>
    <xdr:ext cx="228600" cy="285750"/>
    <xdr:sp>
      <xdr:nvSpPr>
        <xdr:cNvPr id="1" name="正方形/長方形 2"/>
        <xdr:cNvSpPr>
          <a:spLocks/>
        </xdr:cNvSpPr>
      </xdr:nvSpPr>
      <xdr:spPr>
        <a:xfrm>
          <a:off x="5448300" y="2219325"/>
          <a:ext cx="228600" cy="28575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42</xdr:row>
      <xdr:rowOff>66675</xdr:rowOff>
    </xdr:from>
    <xdr:to>
      <xdr:col>9</xdr:col>
      <xdr:colOff>428625</xdr:colOff>
      <xdr:row>43</xdr:row>
      <xdr:rowOff>0</xdr:rowOff>
    </xdr:to>
    <xdr:sp>
      <xdr:nvSpPr>
        <xdr:cNvPr id="1" name="フリーフォーム 1"/>
        <xdr:cNvSpPr>
          <a:spLocks/>
        </xdr:cNvSpPr>
      </xdr:nvSpPr>
      <xdr:spPr>
        <a:xfrm>
          <a:off x="4876800" y="8267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180975</xdr:rowOff>
    </xdr:from>
    <xdr:to>
      <xdr:col>9</xdr:col>
      <xdr:colOff>0</xdr:colOff>
      <xdr:row>43</xdr:row>
      <xdr:rowOff>180975</xdr:rowOff>
    </xdr:to>
    <xdr:sp>
      <xdr:nvSpPr>
        <xdr:cNvPr id="2" name="直線コネクタ 3"/>
        <xdr:cNvSpPr>
          <a:spLocks/>
        </xdr:cNvSpPr>
      </xdr:nvSpPr>
      <xdr:spPr>
        <a:xfrm>
          <a:off x="5257800" y="8382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133350</xdr:rowOff>
    </xdr:from>
    <xdr:to>
      <xdr:col>7</xdr:col>
      <xdr:colOff>28575</xdr:colOff>
      <xdr:row>36</xdr:row>
      <xdr:rowOff>38100</xdr:rowOff>
    </xdr:to>
    <xdr:sp>
      <xdr:nvSpPr>
        <xdr:cNvPr id="1" name="直線コネクタ 2"/>
        <xdr:cNvSpPr>
          <a:spLocks/>
        </xdr:cNvSpPr>
      </xdr:nvSpPr>
      <xdr:spPr>
        <a:xfrm>
          <a:off x="3743325" y="68294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35</xdr:row>
      <xdr:rowOff>57150</xdr:rowOff>
    </xdr:from>
    <xdr:to>
      <xdr:col>9</xdr:col>
      <xdr:colOff>47625</xdr:colOff>
      <xdr:row>35</xdr:row>
      <xdr:rowOff>142875</xdr:rowOff>
    </xdr:to>
    <xdr:sp>
      <xdr:nvSpPr>
        <xdr:cNvPr id="2" name="フリーフォーム 3"/>
        <xdr:cNvSpPr>
          <a:spLocks/>
        </xdr:cNvSpPr>
      </xdr:nvSpPr>
      <xdr:spPr>
        <a:xfrm>
          <a:off x="2266950" y="6753225"/>
          <a:ext cx="2981325"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25</xdr:row>
      <xdr:rowOff>66675</xdr:rowOff>
    </xdr:from>
    <xdr:to>
      <xdr:col>9</xdr:col>
      <xdr:colOff>428625</xdr:colOff>
      <xdr:row>26</xdr:row>
      <xdr:rowOff>0</xdr:rowOff>
    </xdr:to>
    <xdr:sp>
      <xdr:nvSpPr>
        <xdr:cNvPr id="1" name="フリーフォーム 1"/>
        <xdr:cNvSpPr>
          <a:spLocks/>
        </xdr:cNvSpPr>
      </xdr:nvSpPr>
      <xdr:spPr>
        <a:xfrm>
          <a:off x="4981575" y="484822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180975</xdr:rowOff>
    </xdr:from>
    <xdr:to>
      <xdr:col>9</xdr:col>
      <xdr:colOff>0</xdr:colOff>
      <xdr:row>26</xdr:row>
      <xdr:rowOff>180975</xdr:rowOff>
    </xdr:to>
    <xdr:sp>
      <xdr:nvSpPr>
        <xdr:cNvPr id="2" name="直線コネクタ 2"/>
        <xdr:cNvSpPr>
          <a:spLocks/>
        </xdr:cNvSpPr>
      </xdr:nvSpPr>
      <xdr:spPr>
        <a:xfrm>
          <a:off x="5362575" y="496252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47</xdr:row>
      <xdr:rowOff>57150</xdr:rowOff>
    </xdr:from>
    <xdr:to>
      <xdr:col>9</xdr:col>
      <xdr:colOff>428625</xdr:colOff>
      <xdr:row>48</xdr:row>
      <xdr:rowOff>0</xdr:rowOff>
    </xdr:to>
    <xdr:sp>
      <xdr:nvSpPr>
        <xdr:cNvPr id="3" name="フリーフォーム 7"/>
        <xdr:cNvSpPr>
          <a:spLocks/>
        </xdr:cNvSpPr>
      </xdr:nvSpPr>
      <xdr:spPr>
        <a:xfrm>
          <a:off x="4981575" y="8934450"/>
          <a:ext cx="809625" cy="114300"/>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47</xdr:row>
      <xdr:rowOff>161925</xdr:rowOff>
    </xdr:from>
    <xdr:to>
      <xdr:col>9</xdr:col>
      <xdr:colOff>0</xdr:colOff>
      <xdr:row>48</xdr:row>
      <xdr:rowOff>161925</xdr:rowOff>
    </xdr:to>
    <xdr:sp>
      <xdr:nvSpPr>
        <xdr:cNvPr id="4" name="直線コネクタ 8"/>
        <xdr:cNvSpPr>
          <a:spLocks/>
        </xdr:cNvSpPr>
      </xdr:nvSpPr>
      <xdr:spPr>
        <a:xfrm>
          <a:off x="5362575" y="90392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16</xdr:row>
      <xdr:rowOff>0</xdr:rowOff>
    </xdr:from>
    <xdr:ext cx="228600" cy="257175"/>
    <xdr:sp>
      <xdr:nvSpPr>
        <xdr:cNvPr id="1" name="正方形/長方形 1"/>
        <xdr:cNvSpPr>
          <a:spLocks/>
        </xdr:cNvSpPr>
      </xdr:nvSpPr>
      <xdr:spPr>
        <a:xfrm>
          <a:off x="5229225" y="3057525"/>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oneCellAnchor>
    <xdr:from>
      <xdr:col>8</xdr:col>
      <xdr:colOff>628650</xdr:colOff>
      <xdr:row>45</xdr:row>
      <xdr:rowOff>0</xdr:rowOff>
    </xdr:from>
    <xdr:ext cx="219075" cy="257175"/>
    <xdr:sp>
      <xdr:nvSpPr>
        <xdr:cNvPr id="2" name="正方形/長方形 3"/>
        <xdr:cNvSpPr>
          <a:spLocks/>
        </xdr:cNvSpPr>
      </xdr:nvSpPr>
      <xdr:spPr>
        <a:xfrm>
          <a:off x="5276850" y="10144125"/>
          <a:ext cx="21907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161925</xdr:rowOff>
    </xdr:from>
    <xdr:ext cx="228600" cy="266700"/>
    <xdr:sp>
      <xdr:nvSpPr>
        <xdr:cNvPr id="1" name="正方形/長方形 1"/>
        <xdr:cNvSpPr>
          <a:spLocks/>
        </xdr:cNvSpPr>
      </xdr:nvSpPr>
      <xdr:spPr>
        <a:xfrm>
          <a:off x="5534025" y="1571625"/>
          <a:ext cx="228600" cy="26670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142875</xdr:rowOff>
    </xdr:from>
    <xdr:ext cx="228600" cy="257175"/>
    <xdr:sp>
      <xdr:nvSpPr>
        <xdr:cNvPr id="1" name="正方形/長方形 2"/>
        <xdr:cNvSpPr>
          <a:spLocks/>
        </xdr:cNvSpPr>
      </xdr:nvSpPr>
      <xdr:spPr>
        <a:xfrm>
          <a:off x="5343525" y="1581150"/>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22</xdr:row>
      <xdr:rowOff>66675</xdr:rowOff>
    </xdr:from>
    <xdr:to>
      <xdr:col>9</xdr:col>
      <xdr:colOff>428625</xdr:colOff>
      <xdr:row>23</xdr:row>
      <xdr:rowOff>0</xdr:rowOff>
    </xdr:to>
    <xdr:sp>
      <xdr:nvSpPr>
        <xdr:cNvPr id="1" name="フリーフォーム 7"/>
        <xdr:cNvSpPr>
          <a:spLocks/>
        </xdr:cNvSpPr>
      </xdr:nvSpPr>
      <xdr:spPr>
        <a:xfrm>
          <a:off x="4953000" y="425767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180975</xdr:rowOff>
    </xdr:from>
    <xdr:to>
      <xdr:col>9</xdr:col>
      <xdr:colOff>0</xdr:colOff>
      <xdr:row>23</xdr:row>
      <xdr:rowOff>180975</xdr:rowOff>
    </xdr:to>
    <xdr:sp>
      <xdr:nvSpPr>
        <xdr:cNvPr id="2" name="直線コネクタ 8"/>
        <xdr:cNvSpPr>
          <a:spLocks/>
        </xdr:cNvSpPr>
      </xdr:nvSpPr>
      <xdr:spPr>
        <a:xfrm>
          <a:off x="5334000" y="437197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57150</xdr:rowOff>
    </xdr:from>
    <xdr:to>
      <xdr:col>9</xdr:col>
      <xdr:colOff>19050</xdr:colOff>
      <xdr:row>45</xdr:row>
      <xdr:rowOff>142875</xdr:rowOff>
    </xdr:to>
    <xdr:sp>
      <xdr:nvSpPr>
        <xdr:cNvPr id="3" name="フリーフォーム 9"/>
        <xdr:cNvSpPr>
          <a:spLocks/>
        </xdr:cNvSpPr>
      </xdr:nvSpPr>
      <xdr:spPr>
        <a:xfrm>
          <a:off x="2362200" y="8324850"/>
          <a:ext cx="2990850"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142875</xdr:rowOff>
    </xdr:from>
    <xdr:to>
      <xdr:col>7</xdr:col>
      <xdr:colOff>0</xdr:colOff>
      <xdr:row>46</xdr:row>
      <xdr:rowOff>9525</xdr:rowOff>
    </xdr:to>
    <xdr:sp>
      <xdr:nvSpPr>
        <xdr:cNvPr id="4" name="直線コネクタ 10"/>
        <xdr:cNvSpPr>
          <a:spLocks/>
        </xdr:cNvSpPr>
      </xdr:nvSpPr>
      <xdr:spPr>
        <a:xfrm>
          <a:off x="3848100" y="8410575"/>
          <a:ext cx="0" cy="1428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13</xdr:row>
      <xdr:rowOff>66675</xdr:rowOff>
    </xdr:from>
    <xdr:to>
      <xdr:col>9</xdr:col>
      <xdr:colOff>428625</xdr:colOff>
      <xdr:row>14</xdr:row>
      <xdr:rowOff>0</xdr:rowOff>
    </xdr:to>
    <xdr:sp>
      <xdr:nvSpPr>
        <xdr:cNvPr id="1" name="フリーフォーム 1"/>
        <xdr:cNvSpPr>
          <a:spLocks/>
        </xdr:cNvSpPr>
      </xdr:nvSpPr>
      <xdr:spPr>
        <a:xfrm>
          <a:off x="4981575" y="238125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180975</xdr:rowOff>
    </xdr:from>
    <xdr:to>
      <xdr:col>9</xdr:col>
      <xdr:colOff>0</xdr:colOff>
      <xdr:row>14</xdr:row>
      <xdr:rowOff>180975</xdr:rowOff>
    </xdr:to>
    <xdr:sp>
      <xdr:nvSpPr>
        <xdr:cNvPr id="2" name="直線コネクタ 2"/>
        <xdr:cNvSpPr>
          <a:spLocks/>
        </xdr:cNvSpPr>
      </xdr:nvSpPr>
      <xdr:spPr>
        <a:xfrm>
          <a:off x="5362575" y="249555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28</xdr:row>
      <xdr:rowOff>66675</xdr:rowOff>
    </xdr:from>
    <xdr:to>
      <xdr:col>9</xdr:col>
      <xdr:colOff>428625</xdr:colOff>
      <xdr:row>29</xdr:row>
      <xdr:rowOff>0</xdr:rowOff>
    </xdr:to>
    <xdr:sp>
      <xdr:nvSpPr>
        <xdr:cNvPr id="3" name="フリーフォーム 3"/>
        <xdr:cNvSpPr>
          <a:spLocks/>
        </xdr:cNvSpPr>
      </xdr:nvSpPr>
      <xdr:spPr>
        <a:xfrm>
          <a:off x="4981575" y="5219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28</xdr:row>
      <xdr:rowOff>180975</xdr:rowOff>
    </xdr:from>
    <xdr:to>
      <xdr:col>9</xdr:col>
      <xdr:colOff>0</xdr:colOff>
      <xdr:row>29</xdr:row>
      <xdr:rowOff>180975</xdr:rowOff>
    </xdr:to>
    <xdr:sp>
      <xdr:nvSpPr>
        <xdr:cNvPr id="4" name="直線コネクタ 4"/>
        <xdr:cNvSpPr>
          <a:spLocks/>
        </xdr:cNvSpPr>
      </xdr:nvSpPr>
      <xdr:spPr>
        <a:xfrm>
          <a:off x="5362575" y="5334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J54"/>
  <sheetViews>
    <sheetView showZeros="0" tabSelected="1" zoomScalePageLayoutView="0" workbookViewId="0" topLeftCell="A1">
      <selection activeCell="Q10" sqref="Q10"/>
    </sheetView>
  </sheetViews>
  <sheetFormatPr defaultColWidth="9.140625" defaultRowHeight="15"/>
  <cols>
    <col min="1" max="1" width="2.421875" style="0" customWidth="1"/>
    <col min="2" max="3" width="3.421875" style="0" customWidth="1"/>
    <col min="4" max="4" width="15.00390625" style="0" customWidth="1"/>
    <col min="5" max="5" width="10.8515625" style="0" customWidth="1"/>
    <col min="6" max="6" width="11.57421875" style="0" customWidth="1"/>
    <col min="7" max="7" width="12.57421875" style="0" customWidth="1"/>
    <col min="8" max="9" width="13.421875" style="0" customWidth="1"/>
    <col min="10" max="10" width="3.00390625" style="0" customWidth="1"/>
    <col min="11" max="11" width="8.421875" style="0" customWidth="1"/>
  </cols>
  <sheetData>
    <row r="1" ht="13.5">
      <c r="A1" t="s">
        <v>84</v>
      </c>
    </row>
    <row r="2" spans="8:9" ht="13.5">
      <c r="H2" s="263" t="s">
        <v>262</v>
      </c>
      <c r="I2" s="263"/>
    </row>
    <row r="4" ht="13.5">
      <c r="B4" t="s">
        <v>1</v>
      </c>
    </row>
    <row r="5" spans="2:5" ht="13.5">
      <c r="B5" t="s">
        <v>260</v>
      </c>
      <c r="D5" s="178" t="s">
        <v>287</v>
      </c>
      <c r="E5" t="s">
        <v>261</v>
      </c>
    </row>
    <row r="7" ht="13.5">
      <c r="E7" s="15" t="s">
        <v>35</v>
      </c>
    </row>
    <row r="8" spans="6:9" ht="17.25" customHeight="1">
      <c r="F8" s="24" t="s">
        <v>33</v>
      </c>
      <c r="G8" s="264"/>
      <c r="H8" s="264"/>
      <c r="I8" s="264"/>
    </row>
    <row r="9" spans="6:9" ht="17.25" customHeight="1">
      <c r="F9" s="24" t="s">
        <v>34</v>
      </c>
      <c r="G9" s="264"/>
      <c r="H9" s="264"/>
      <c r="I9" s="264"/>
    </row>
    <row r="10" spans="6:9" ht="17.25" customHeight="1">
      <c r="F10" s="23" t="s">
        <v>3</v>
      </c>
      <c r="G10" s="265"/>
      <c r="H10" s="265"/>
      <c r="I10" s="265"/>
    </row>
    <row r="12" spans="2:9" ht="14.25">
      <c r="B12" s="268" t="s">
        <v>76</v>
      </c>
      <c r="C12" s="269"/>
      <c r="D12" s="269"/>
      <c r="E12" s="269"/>
      <c r="F12" s="269"/>
      <c r="G12" s="269"/>
      <c r="H12" s="269"/>
      <c r="I12" s="269"/>
    </row>
    <row r="14" spans="1:10" ht="27.75" customHeight="1">
      <c r="A14" s="267" t="s">
        <v>198</v>
      </c>
      <c r="B14" s="267"/>
      <c r="C14" s="267"/>
      <c r="D14" s="267"/>
      <c r="E14" s="267"/>
      <c r="F14" s="267"/>
      <c r="G14" s="267"/>
      <c r="H14" s="267"/>
      <c r="I14" s="267"/>
      <c r="J14" s="267"/>
    </row>
    <row r="15" ht="12" customHeight="1"/>
    <row r="16" ht="13.5">
      <c r="F16" s="57" t="s">
        <v>131</v>
      </c>
    </row>
    <row r="18" spans="2:5" ht="13.5">
      <c r="B18" s="1">
        <v>1</v>
      </c>
      <c r="C18" t="s">
        <v>25</v>
      </c>
      <c r="E18" s="179" t="s">
        <v>26</v>
      </c>
    </row>
    <row r="19" ht="12.75" customHeight="1"/>
    <row r="20" spans="2:7" ht="14.25">
      <c r="B20" s="57">
        <v>2</v>
      </c>
      <c r="C20" t="s">
        <v>151</v>
      </c>
      <c r="E20" s="266">
        <f>F30+H39</f>
        <v>0</v>
      </c>
      <c r="F20" s="266"/>
      <c r="G20" s="266"/>
    </row>
    <row r="21" ht="12" customHeight="1"/>
    <row r="22" spans="2:3" ht="13.5">
      <c r="B22" s="1">
        <v>3</v>
      </c>
      <c r="C22" t="s">
        <v>4</v>
      </c>
    </row>
    <row r="23" spans="3:4" ht="13.5">
      <c r="C23" s="18" t="s">
        <v>5</v>
      </c>
      <c r="D23" t="s">
        <v>10</v>
      </c>
    </row>
    <row r="24" spans="3:4" ht="13.5">
      <c r="C24" s="2"/>
      <c r="D24" s="19" t="s">
        <v>41</v>
      </c>
    </row>
    <row r="25" spans="4:9" ht="27" customHeight="1">
      <c r="D25" s="247" t="s">
        <v>22</v>
      </c>
      <c r="E25" s="248"/>
      <c r="F25" s="247" t="s">
        <v>140</v>
      </c>
      <c r="G25" s="248"/>
      <c r="H25" s="259" t="s">
        <v>139</v>
      </c>
      <c r="I25" s="260"/>
    </row>
    <row r="26" spans="4:9" ht="27" customHeight="1">
      <c r="D26" s="257"/>
      <c r="E26" s="258"/>
      <c r="F26" s="261">
        <f>Sheet1!C6</f>
        <v>0</v>
      </c>
      <c r="G26" s="262"/>
      <c r="H26" s="249"/>
      <c r="I26" s="250"/>
    </row>
    <row r="27" spans="4:9" ht="14.25" customHeight="1">
      <c r="D27" s="53" t="s">
        <v>221</v>
      </c>
      <c r="E27" s="5"/>
      <c r="F27" s="21"/>
      <c r="G27" s="21"/>
      <c r="H27" s="52"/>
      <c r="I27" s="52"/>
    </row>
    <row r="28" spans="4:9" ht="9.75" customHeight="1">
      <c r="D28" s="20"/>
      <c r="E28" s="21"/>
      <c r="F28" s="21"/>
      <c r="H28" s="20"/>
      <c r="I28" s="22"/>
    </row>
    <row r="29" spans="3:4" ht="13.5">
      <c r="C29" s="2"/>
      <c r="D29" t="s">
        <v>182</v>
      </c>
    </row>
    <row r="30" spans="4:8" ht="14.25">
      <c r="D30" s="28" t="s">
        <v>27</v>
      </c>
      <c r="E30" s="172">
        <f>F26</f>
        <v>0</v>
      </c>
      <c r="F30" s="173">
        <f>IF(F26*10000&gt;5000000,5000000,F26*10000)</f>
        <v>0</v>
      </c>
      <c r="G30" s="41" t="s">
        <v>80</v>
      </c>
      <c r="H30" s="1"/>
    </row>
    <row r="31" ht="13.5">
      <c r="F31" s="2" t="s">
        <v>230</v>
      </c>
    </row>
    <row r="32" spans="3:4" ht="13.5">
      <c r="C32" s="18" t="s">
        <v>28</v>
      </c>
      <c r="D32" t="s">
        <v>29</v>
      </c>
    </row>
    <row r="33" spans="3:9" ht="13.5">
      <c r="C33" s="2"/>
      <c r="D33" t="s">
        <v>66</v>
      </c>
      <c r="I33" s="25" t="s">
        <v>64</v>
      </c>
    </row>
    <row r="34" spans="4:9" ht="25.5" customHeight="1">
      <c r="D34" s="252" t="s">
        <v>22</v>
      </c>
      <c r="E34" s="252"/>
      <c r="F34" s="4" t="s">
        <v>65</v>
      </c>
      <c r="G34" s="17" t="s">
        <v>31</v>
      </c>
      <c r="H34" s="17" t="s">
        <v>189</v>
      </c>
      <c r="I34" s="26" t="s">
        <v>60</v>
      </c>
    </row>
    <row r="35" spans="4:9" ht="27" customHeight="1">
      <c r="D35" s="253">
        <f>'1号様式の４'!D7</f>
        <v>0</v>
      </c>
      <c r="E35" s="254"/>
      <c r="F35" s="176">
        <f>'1号様式の４'!E16</f>
        <v>0</v>
      </c>
      <c r="G35" s="175">
        <f>'1号様式の４'!E17</f>
        <v>0</v>
      </c>
      <c r="H35" s="175">
        <f>'1号様式の４'!E18</f>
        <v>0</v>
      </c>
      <c r="I35" s="181">
        <f>'1号様式の４'!D8</f>
        <v>0</v>
      </c>
    </row>
    <row r="36" spans="4:9" ht="13.5">
      <c r="D36" s="53" t="s">
        <v>221</v>
      </c>
      <c r="E36" s="5"/>
      <c r="F36" s="21"/>
      <c r="G36" s="46"/>
      <c r="H36" s="46"/>
      <c r="I36" s="52"/>
    </row>
    <row r="37" spans="4:9" ht="11.25" customHeight="1">
      <c r="D37" s="20"/>
      <c r="E37" s="20"/>
      <c r="F37" s="20"/>
      <c r="G37" s="20"/>
      <c r="H37" s="20"/>
      <c r="I37" s="20"/>
    </row>
    <row r="38" spans="4:9" ht="13.5">
      <c r="D38" t="s">
        <v>182</v>
      </c>
      <c r="E38" s="20"/>
      <c r="F38" s="20"/>
      <c r="G38" s="20"/>
      <c r="I38" s="20"/>
    </row>
    <row r="39" spans="4:9" ht="14.25">
      <c r="D39" t="s">
        <v>61</v>
      </c>
      <c r="E39" s="20"/>
      <c r="F39" s="174">
        <f>H35</f>
        <v>0</v>
      </c>
      <c r="G39" s="421" t="s">
        <v>62</v>
      </c>
      <c r="H39" s="177">
        <f>ROUNDDOWN(H35*0.3,-3)</f>
        <v>0</v>
      </c>
      <c r="I39" s="20" t="s">
        <v>63</v>
      </c>
    </row>
    <row r="40" spans="4:9" ht="15" customHeight="1">
      <c r="D40" s="20"/>
      <c r="E40" s="20"/>
      <c r="G40" s="20"/>
      <c r="H40" s="2" t="s">
        <v>231</v>
      </c>
      <c r="I40" s="20"/>
    </row>
    <row r="41" spans="2:3" ht="13.5">
      <c r="B41" s="1">
        <v>4</v>
      </c>
      <c r="C41" t="s">
        <v>141</v>
      </c>
    </row>
    <row r="42" spans="3:4" ht="13.5">
      <c r="C42" s="18" t="s">
        <v>5</v>
      </c>
      <c r="D42" t="s">
        <v>143</v>
      </c>
    </row>
    <row r="43" spans="4:7" ht="13.5">
      <c r="D43" s="252" t="s">
        <v>144</v>
      </c>
      <c r="E43" s="252"/>
      <c r="F43" s="251" t="s">
        <v>142</v>
      </c>
      <c r="G43" s="251"/>
    </row>
    <row r="44" spans="4:9" ht="13.5">
      <c r="D44" s="245"/>
      <c r="E44" s="246"/>
      <c r="F44" s="255"/>
      <c r="G44" s="256"/>
      <c r="H44" s="15"/>
      <c r="I44" s="15"/>
    </row>
    <row r="45" spans="4:7" ht="13.5">
      <c r="D45" s="245"/>
      <c r="E45" s="246"/>
      <c r="F45" s="255"/>
      <c r="G45" s="256"/>
    </row>
    <row r="46" spans="4:7" ht="13.5">
      <c r="D46" s="245"/>
      <c r="E46" s="246"/>
      <c r="F46" s="255"/>
      <c r="G46" s="256"/>
    </row>
    <row r="48" spans="2:3" ht="13.5">
      <c r="B48" s="1">
        <v>5</v>
      </c>
      <c r="C48" t="s">
        <v>32</v>
      </c>
    </row>
    <row r="49" spans="3:4" ht="13.5">
      <c r="C49" s="18" t="s">
        <v>36</v>
      </c>
      <c r="D49" t="s">
        <v>222</v>
      </c>
    </row>
    <row r="50" spans="3:4" ht="13.5">
      <c r="C50" s="18" t="s">
        <v>6</v>
      </c>
      <c r="D50" t="s">
        <v>37</v>
      </c>
    </row>
    <row r="51" spans="3:4" ht="13.5">
      <c r="C51" s="18" t="s">
        <v>7</v>
      </c>
      <c r="D51" t="s">
        <v>223</v>
      </c>
    </row>
    <row r="52" spans="3:4" ht="13.5">
      <c r="C52" s="18" t="s">
        <v>9</v>
      </c>
      <c r="D52" t="s">
        <v>224</v>
      </c>
    </row>
    <row r="53" spans="3:4" ht="13.5">
      <c r="C53" s="18" t="s">
        <v>209</v>
      </c>
      <c r="D53" t="s">
        <v>141</v>
      </c>
    </row>
    <row r="54" spans="3:4" ht="13.5">
      <c r="C54" s="18" t="s">
        <v>215</v>
      </c>
      <c r="D54" t="s">
        <v>216</v>
      </c>
    </row>
  </sheetData>
  <sheetProtection sheet="1" objects="1" scenarios="1"/>
  <mergeCells count="23">
    <mergeCell ref="H2:I2"/>
    <mergeCell ref="G8:I8"/>
    <mergeCell ref="G9:I9"/>
    <mergeCell ref="G10:I10"/>
    <mergeCell ref="F44:G44"/>
    <mergeCell ref="E20:G20"/>
    <mergeCell ref="A14:J14"/>
    <mergeCell ref="B12:I12"/>
    <mergeCell ref="D45:E45"/>
    <mergeCell ref="D46:E46"/>
    <mergeCell ref="F25:G25"/>
    <mergeCell ref="H26:I26"/>
    <mergeCell ref="F43:G43"/>
    <mergeCell ref="D43:E43"/>
    <mergeCell ref="D44:E44"/>
    <mergeCell ref="D35:E35"/>
    <mergeCell ref="F45:G45"/>
    <mergeCell ref="F46:G46"/>
    <mergeCell ref="D25:E25"/>
    <mergeCell ref="D26:E26"/>
    <mergeCell ref="D34:E34"/>
    <mergeCell ref="H25:I25"/>
    <mergeCell ref="F26:G26"/>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6"/>
  <sheetViews>
    <sheetView showZeros="0" zoomScalePageLayoutView="0" workbookViewId="0" topLeftCell="A19">
      <selection activeCell="M53" sqref="M52:M53"/>
    </sheetView>
  </sheetViews>
  <sheetFormatPr defaultColWidth="9.140625" defaultRowHeight="15"/>
  <cols>
    <col min="1" max="1" width="2.421875" style="0" customWidth="1"/>
    <col min="2" max="2" width="2.8515625" style="0" customWidth="1"/>
    <col min="3" max="3" width="3.421875" style="0" customWidth="1"/>
    <col min="4" max="4" width="14.57421875" style="0" customWidth="1"/>
    <col min="5" max="5" width="10.140625" style="0" customWidth="1"/>
    <col min="6" max="6" width="11.57421875" style="0" customWidth="1"/>
    <col min="7" max="7" width="12.421875" style="0" customWidth="1"/>
    <col min="8" max="8" width="12.57421875" style="0" customWidth="1"/>
    <col min="9" max="9" width="15.140625" style="0" customWidth="1"/>
    <col min="10" max="10" width="4.00390625" style="0" customWidth="1"/>
  </cols>
  <sheetData>
    <row r="1" ht="13.5">
      <c r="A1" t="s">
        <v>152</v>
      </c>
    </row>
    <row r="2" spans="8:9" ht="13.5">
      <c r="H2" s="263" t="s">
        <v>262</v>
      </c>
      <c r="I2" s="263"/>
    </row>
    <row r="4" ht="13.5">
      <c r="B4" t="s">
        <v>1</v>
      </c>
    </row>
    <row r="5" spans="2:5" ht="13.5">
      <c r="B5" t="s">
        <v>260</v>
      </c>
      <c r="D5" s="178" t="s">
        <v>287</v>
      </c>
      <c r="E5" t="s">
        <v>261</v>
      </c>
    </row>
    <row r="7" ht="13.5">
      <c r="E7" s="15" t="s">
        <v>35</v>
      </c>
    </row>
    <row r="8" spans="6:9" ht="15.75" customHeight="1">
      <c r="F8" s="24" t="s">
        <v>33</v>
      </c>
      <c r="G8" s="264"/>
      <c r="H8" s="264"/>
      <c r="I8" s="264"/>
    </row>
    <row r="9" spans="6:9" ht="15.75" customHeight="1">
      <c r="F9" s="24" t="s">
        <v>34</v>
      </c>
      <c r="G9" s="264"/>
      <c r="H9" s="264"/>
      <c r="I9" s="264"/>
    </row>
    <row r="10" spans="6:9" ht="15.75" customHeight="1">
      <c r="F10" s="23" t="s">
        <v>3</v>
      </c>
      <c r="G10" s="265"/>
      <c r="H10" s="265"/>
      <c r="I10" s="265"/>
    </row>
    <row r="12" spans="2:9" ht="14.25">
      <c r="B12" s="268" t="s">
        <v>146</v>
      </c>
      <c r="C12" s="269"/>
      <c r="D12" s="269"/>
      <c r="E12" s="269"/>
      <c r="F12" s="269"/>
      <c r="G12" s="269"/>
      <c r="H12" s="269"/>
      <c r="I12" s="269"/>
    </row>
    <row r="14" spans="1:10" ht="39.75" customHeight="1">
      <c r="A14" s="393" t="s">
        <v>166</v>
      </c>
      <c r="B14" s="393"/>
      <c r="C14" s="393"/>
      <c r="D14" s="393"/>
      <c r="E14" s="393"/>
      <c r="F14" s="393"/>
      <c r="G14" s="393"/>
      <c r="H14" s="393"/>
      <c r="I14" s="393"/>
      <c r="J14" s="393"/>
    </row>
    <row r="16" ht="13.5">
      <c r="F16" s="57" t="s">
        <v>131</v>
      </c>
    </row>
    <row r="18" spans="2:5" ht="13.5">
      <c r="B18" s="57">
        <v>1</v>
      </c>
      <c r="C18" t="s">
        <v>25</v>
      </c>
      <c r="E18" s="201" t="str">
        <f>'1号様式'!E18</f>
        <v>平成　　年度</v>
      </c>
    </row>
    <row r="19" ht="13.5">
      <c r="B19" s="57"/>
    </row>
    <row r="20" spans="2:7" ht="14.25">
      <c r="B20" s="57">
        <v>2</v>
      </c>
      <c r="C20" t="s">
        <v>228</v>
      </c>
      <c r="E20" s="266">
        <f>F31+H40</f>
        <v>0</v>
      </c>
      <c r="F20" s="266"/>
      <c r="G20" s="266"/>
    </row>
    <row r="21" ht="13.5">
      <c r="B21" s="57"/>
    </row>
    <row r="23" spans="2:3" ht="13.5">
      <c r="B23" s="57">
        <v>2</v>
      </c>
      <c r="C23" t="s">
        <v>147</v>
      </c>
    </row>
    <row r="24" spans="3:4" ht="13.5">
      <c r="C24" s="18" t="s">
        <v>5</v>
      </c>
      <c r="D24" t="s">
        <v>10</v>
      </c>
    </row>
    <row r="25" spans="3:4" ht="13.5">
      <c r="C25" s="2"/>
      <c r="D25" s="19" t="s">
        <v>148</v>
      </c>
    </row>
    <row r="26" spans="4:9" ht="27" customHeight="1">
      <c r="D26" s="247" t="s">
        <v>22</v>
      </c>
      <c r="E26" s="248"/>
      <c r="F26" s="259" t="s">
        <v>267</v>
      </c>
      <c r="G26" s="260"/>
      <c r="H26" s="259" t="s">
        <v>266</v>
      </c>
      <c r="I26" s="260"/>
    </row>
    <row r="27" spans="4:9" ht="30" customHeight="1">
      <c r="D27" s="257"/>
      <c r="E27" s="258"/>
      <c r="F27" s="391">
        <f>Sheet1!F6</f>
        <v>0</v>
      </c>
      <c r="G27" s="392"/>
      <c r="H27" s="394"/>
      <c r="I27" s="395"/>
    </row>
    <row r="28" spans="4:9" ht="14.25" customHeight="1">
      <c r="D28" s="53" t="s">
        <v>227</v>
      </c>
      <c r="E28" s="5"/>
      <c r="F28" s="21"/>
      <c r="G28" s="21"/>
      <c r="H28" s="52"/>
      <c r="I28" s="52"/>
    </row>
    <row r="29" spans="4:9" ht="10.5" customHeight="1">
      <c r="D29" s="20"/>
      <c r="E29" s="21"/>
      <c r="F29" s="21"/>
      <c r="H29" s="20"/>
      <c r="I29" s="22"/>
    </row>
    <row r="30" spans="4:9" ht="15" customHeight="1">
      <c r="D30" t="s">
        <v>228</v>
      </c>
      <c r="H30" s="20"/>
      <c r="I30" s="22"/>
    </row>
    <row r="31" spans="4:7" ht="15.75" customHeight="1">
      <c r="D31" s="28" t="s">
        <v>27</v>
      </c>
      <c r="E31" s="29">
        <f>F27</f>
        <v>0</v>
      </c>
      <c r="F31" s="173">
        <f>IF(F27*10000&gt;5000000,5000000,F27*10000)</f>
        <v>0</v>
      </c>
      <c r="G31" t="s">
        <v>80</v>
      </c>
    </row>
    <row r="32" ht="13.5">
      <c r="F32" s="2" t="s">
        <v>229</v>
      </c>
    </row>
    <row r="33" spans="3:4" ht="13.5">
      <c r="C33" s="18" t="s">
        <v>28</v>
      </c>
      <c r="D33" t="s">
        <v>29</v>
      </c>
    </row>
    <row r="34" spans="3:9" ht="13.5">
      <c r="C34" s="2"/>
      <c r="D34" t="s">
        <v>149</v>
      </c>
      <c r="I34" s="57" t="s">
        <v>64</v>
      </c>
    </row>
    <row r="35" spans="4:9" ht="25.5" customHeight="1">
      <c r="D35" s="252" t="s">
        <v>22</v>
      </c>
      <c r="E35" s="252"/>
      <c r="F35" s="58" t="s">
        <v>150</v>
      </c>
      <c r="G35" s="66" t="s">
        <v>31</v>
      </c>
      <c r="H35" s="66" t="s">
        <v>189</v>
      </c>
      <c r="I35" s="58" t="s">
        <v>60</v>
      </c>
    </row>
    <row r="36" spans="4:9" ht="30" customHeight="1">
      <c r="D36" s="257"/>
      <c r="E36" s="258"/>
      <c r="F36" s="216">
        <f>'７号様式の３'!G65</f>
        <v>0</v>
      </c>
      <c r="G36" s="215">
        <f>'７号様式の３'!I65</f>
        <v>0</v>
      </c>
      <c r="H36" s="215">
        <f>'７号様式の３'!J65</f>
        <v>0</v>
      </c>
      <c r="I36" s="180"/>
    </row>
    <row r="37" spans="4:9" ht="13.5">
      <c r="D37" s="53" t="s">
        <v>227</v>
      </c>
      <c r="E37" s="5"/>
      <c r="F37" s="21"/>
      <c r="G37" s="46"/>
      <c r="H37" s="46"/>
      <c r="I37" s="52"/>
    </row>
    <row r="38" spans="4:9" ht="11.25" customHeight="1">
      <c r="D38" s="20"/>
      <c r="E38" s="20"/>
      <c r="F38" s="20"/>
      <c r="G38" s="20"/>
      <c r="H38" s="20"/>
      <c r="I38" s="20"/>
    </row>
    <row r="39" spans="4:9" ht="13.5" customHeight="1">
      <c r="D39" t="s">
        <v>228</v>
      </c>
      <c r="E39" s="20"/>
      <c r="F39" s="20"/>
      <c r="G39" s="20"/>
      <c r="H39" s="20"/>
      <c r="I39" s="20"/>
    </row>
    <row r="40" spans="4:9" ht="15" customHeight="1">
      <c r="D40" t="s">
        <v>61</v>
      </c>
      <c r="E40" s="20"/>
      <c r="F40" s="200">
        <f>H36</f>
        <v>0</v>
      </c>
      <c r="G40" s="421" t="s">
        <v>62</v>
      </c>
      <c r="H40" s="177">
        <f>ROUNDDOWN(H36*0.3,-3)</f>
        <v>0</v>
      </c>
      <c r="I40" s="20" t="s">
        <v>63</v>
      </c>
    </row>
    <row r="41" ht="13.5">
      <c r="H41" s="2" t="s">
        <v>231</v>
      </c>
    </row>
    <row r="42" spans="2:3" ht="13.5">
      <c r="B42" s="57">
        <v>3</v>
      </c>
      <c r="C42" t="s">
        <v>32</v>
      </c>
    </row>
    <row r="43" spans="3:4" ht="13.5">
      <c r="C43" s="18" t="s">
        <v>36</v>
      </c>
      <c r="D43" t="s">
        <v>251</v>
      </c>
    </row>
    <row r="44" spans="3:4" ht="13.5">
      <c r="C44" s="18" t="s">
        <v>6</v>
      </c>
      <c r="D44" t="s">
        <v>214</v>
      </c>
    </row>
    <row r="45" spans="3:4" ht="13.5">
      <c r="C45" s="18" t="s">
        <v>7</v>
      </c>
      <c r="D45" t="s">
        <v>250</v>
      </c>
    </row>
    <row r="46" spans="3:4" ht="13.5">
      <c r="C46" s="18" t="s">
        <v>9</v>
      </c>
      <c r="D46" t="s">
        <v>18</v>
      </c>
    </row>
  </sheetData>
  <sheetProtection/>
  <mergeCells count="15">
    <mergeCell ref="G8:I8"/>
    <mergeCell ref="G9:I9"/>
    <mergeCell ref="G10:I10"/>
    <mergeCell ref="H2:I2"/>
    <mergeCell ref="E20:G20"/>
    <mergeCell ref="F26:G26"/>
    <mergeCell ref="F27:G27"/>
    <mergeCell ref="D35:E35"/>
    <mergeCell ref="D36:E36"/>
    <mergeCell ref="B12:I12"/>
    <mergeCell ref="A14:J14"/>
    <mergeCell ref="D26:E26"/>
    <mergeCell ref="H26:I26"/>
    <mergeCell ref="D27:E27"/>
    <mergeCell ref="H27: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R78"/>
  <sheetViews>
    <sheetView zoomScalePageLayoutView="0" workbookViewId="0" topLeftCell="A7">
      <selection activeCell="D24" sqref="D24"/>
    </sheetView>
  </sheetViews>
  <sheetFormatPr defaultColWidth="9.140625" defaultRowHeight="15"/>
  <cols>
    <col min="1" max="1" width="1.28515625" style="0" customWidth="1"/>
    <col min="2" max="2" width="7.421875" style="0" customWidth="1"/>
    <col min="3" max="3" width="4.140625" style="0" customWidth="1"/>
    <col min="4" max="4" width="11.421875" style="0" customWidth="1"/>
    <col min="5" max="10" width="11.140625" style="0" customWidth="1"/>
    <col min="12" max="18" width="0" style="0" hidden="1" customWidth="1"/>
  </cols>
  <sheetData>
    <row r="1" spans="1:6" ht="15">
      <c r="A1" t="s">
        <v>217</v>
      </c>
      <c r="B1" s="81"/>
      <c r="C1" s="41"/>
      <c r="D1" s="41"/>
      <c r="E1" s="41"/>
      <c r="F1" s="41"/>
    </row>
    <row r="2" spans="1:8" ht="17.25">
      <c r="A2" s="41"/>
      <c r="B2" s="41"/>
      <c r="C2" s="41"/>
      <c r="D2" s="278" t="s">
        <v>167</v>
      </c>
      <c r="E2" s="278"/>
      <c r="F2" s="278"/>
      <c r="G2" s="278"/>
      <c r="H2" s="278"/>
    </row>
    <row r="3" spans="1:8" ht="17.25">
      <c r="A3" s="41"/>
      <c r="B3" s="41"/>
      <c r="C3" s="41"/>
      <c r="D3" s="82"/>
      <c r="E3" s="82"/>
      <c r="F3" s="82"/>
      <c r="G3" s="82"/>
      <c r="H3" s="82"/>
    </row>
    <row r="4" spans="1:6" ht="15">
      <c r="A4" s="41" t="s">
        <v>128</v>
      </c>
      <c r="C4" s="41"/>
      <c r="D4" s="41"/>
      <c r="E4" s="41"/>
      <c r="F4" s="41"/>
    </row>
    <row r="5" spans="1:6" ht="15">
      <c r="A5" s="41"/>
      <c r="B5" s="41" t="s">
        <v>185</v>
      </c>
      <c r="C5" s="41"/>
      <c r="D5" s="41"/>
      <c r="E5" s="41"/>
      <c r="F5" s="41"/>
    </row>
    <row r="6" spans="1:10" ht="10.5" customHeight="1">
      <c r="A6" s="41"/>
      <c r="C6" s="41"/>
      <c r="D6" s="41"/>
      <c r="E6" s="111"/>
      <c r="F6" s="111"/>
      <c r="G6" s="111"/>
      <c r="H6" s="111"/>
      <c r="I6" s="111"/>
      <c r="J6" s="111"/>
    </row>
    <row r="7" spans="2:6" ht="15">
      <c r="B7" s="44" t="s">
        <v>168</v>
      </c>
      <c r="C7" s="41"/>
      <c r="D7" s="41"/>
      <c r="E7" s="41"/>
      <c r="F7" s="41"/>
    </row>
    <row r="8" spans="2:10" ht="15">
      <c r="B8" s="252" t="s">
        <v>39</v>
      </c>
      <c r="C8" s="252"/>
      <c r="D8" s="252"/>
      <c r="E8" s="255"/>
      <c r="F8" s="256"/>
      <c r="G8" s="255"/>
      <c r="H8" s="256"/>
      <c r="I8" s="255"/>
      <c r="J8" s="256"/>
    </row>
    <row r="9" spans="2:10" ht="15" customHeight="1">
      <c r="B9" s="252" t="s">
        <v>98</v>
      </c>
      <c r="C9" s="252"/>
      <c r="D9" s="252"/>
      <c r="E9" s="255"/>
      <c r="F9" s="256"/>
      <c r="G9" s="255"/>
      <c r="H9" s="256"/>
      <c r="I9" s="255"/>
      <c r="J9" s="256"/>
    </row>
    <row r="10" spans="2:10" ht="15" customHeight="1">
      <c r="B10" s="252" t="s">
        <v>75</v>
      </c>
      <c r="C10" s="252"/>
      <c r="D10" s="252"/>
      <c r="E10" s="255"/>
      <c r="F10" s="256"/>
      <c r="G10" s="255"/>
      <c r="H10" s="256"/>
      <c r="I10" s="255"/>
      <c r="J10" s="256"/>
    </row>
    <row r="11" spans="2:10" ht="15" customHeight="1">
      <c r="B11" s="252" t="s">
        <v>82</v>
      </c>
      <c r="C11" s="252"/>
      <c r="D11" s="252"/>
      <c r="E11" s="271"/>
      <c r="F11" s="272"/>
      <c r="G11" s="271"/>
      <c r="H11" s="272"/>
      <c r="I11" s="271"/>
      <c r="J11" s="272"/>
    </row>
    <row r="12" spans="2:10" ht="15" customHeight="1">
      <c r="B12" s="316" t="s">
        <v>183</v>
      </c>
      <c r="C12" s="64" t="s">
        <v>97</v>
      </c>
      <c r="D12" s="10" t="s">
        <v>20</v>
      </c>
      <c r="E12" s="11" t="s">
        <v>24</v>
      </c>
      <c r="F12" s="11" t="s">
        <v>23</v>
      </c>
      <c r="G12" s="11" t="s">
        <v>24</v>
      </c>
      <c r="H12" s="11" t="s">
        <v>23</v>
      </c>
      <c r="I12" s="11" t="s">
        <v>24</v>
      </c>
      <c r="J12" s="11" t="s">
        <v>23</v>
      </c>
    </row>
    <row r="13" spans="2:10" ht="15" customHeight="1">
      <c r="B13" s="320"/>
      <c r="C13" s="206"/>
      <c r="D13" s="12" t="s">
        <v>13</v>
      </c>
      <c r="E13" s="145"/>
      <c r="F13" s="145"/>
      <c r="G13" s="145"/>
      <c r="H13" s="145"/>
      <c r="I13" s="145"/>
      <c r="J13" s="145"/>
    </row>
    <row r="14" spans="2:10" ht="15" customHeight="1">
      <c r="B14" s="396"/>
      <c r="C14" s="84"/>
      <c r="D14" s="14" t="s">
        <v>14</v>
      </c>
      <c r="E14" s="147">
        <f>E13</f>
        <v>0</v>
      </c>
      <c r="F14" s="147">
        <f>F13*2</f>
        <v>0</v>
      </c>
      <c r="G14" s="147">
        <f>G13</f>
        <v>0</v>
      </c>
      <c r="H14" s="147">
        <f>H13*2</f>
        <v>0</v>
      </c>
      <c r="I14" s="147">
        <f>I13</f>
        <v>0</v>
      </c>
      <c r="J14" s="147">
        <f>J13*2</f>
        <v>0</v>
      </c>
    </row>
    <row r="15" spans="3:9" ht="15" customHeight="1">
      <c r="C15" s="5"/>
      <c r="D15" s="68"/>
      <c r="E15" s="6"/>
      <c r="F15" s="6"/>
      <c r="G15" s="6"/>
      <c r="I15" s="6"/>
    </row>
    <row r="16" spans="2:10" ht="15" customHeight="1">
      <c r="B16" s="252" t="s">
        <v>98</v>
      </c>
      <c r="C16" s="252"/>
      <c r="D16" s="252"/>
      <c r="E16" s="255"/>
      <c r="F16" s="256"/>
      <c r="G16" s="255"/>
      <c r="H16" s="256"/>
      <c r="I16" s="294" t="s">
        <v>49</v>
      </c>
      <c r="J16" s="295"/>
    </row>
    <row r="17" spans="2:10" ht="15" customHeight="1">
      <c r="B17" s="252" t="s">
        <v>39</v>
      </c>
      <c r="C17" s="252"/>
      <c r="D17" s="252"/>
      <c r="E17" s="255"/>
      <c r="F17" s="256"/>
      <c r="G17" s="255"/>
      <c r="H17" s="256"/>
      <c r="I17" s="296"/>
      <c r="J17" s="297"/>
    </row>
    <row r="18" spans="2:10" ht="15" customHeight="1">
      <c r="B18" s="251" t="s">
        <v>75</v>
      </c>
      <c r="C18" s="251"/>
      <c r="D18" s="251"/>
      <c r="E18" s="255"/>
      <c r="F18" s="256"/>
      <c r="G18" s="255"/>
      <c r="H18" s="256"/>
      <c r="I18" s="296"/>
      <c r="J18" s="297"/>
    </row>
    <row r="19" spans="2:10" ht="15" customHeight="1">
      <c r="B19" s="252" t="s">
        <v>82</v>
      </c>
      <c r="C19" s="252"/>
      <c r="D19" s="252"/>
      <c r="E19" s="271"/>
      <c r="F19" s="272"/>
      <c r="G19" s="271"/>
      <c r="H19" s="272"/>
      <c r="I19" s="353"/>
      <c r="J19" s="354"/>
    </row>
    <row r="20" spans="2:10" ht="15" customHeight="1">
      <c r="B20" s="316" t="s">
        <v>183</v>
      </c>
      <c r="C20" s="64" t="s">
        <v>97</v>
      </c>
      <c r="D20" s="10" t="s">
        <v>20</v>
      </c>
      <c r="E20" s="11" t="s">
        <v>24</v>
      </c>
      <c r="F20" s="11" t="s">
        <v>23</v>
      </c>
      <c r="G20" s="11" t="s">
        <v>24</v>
      </c>
      <c r="H20" s="55" t="s">
        <v>23</v>
      </c>
      <c r="I20" s="70" t="s">
        <v>24</v>
      </c>
      <c r="J20" s="11" t="s">
        <v>23</v>
      </c>
    </row>
    <row r="21" spans="2:10" ht="15" customHeight="1">
      <c r="B21" s="320"/>
      <c r="C21" s="202">
        <f>C13</f>
        <v>0</v>
      </c>
      <c r="D21" s="12" t="s">
        <v>13</v>
      </c>
      <c r="E21" s="145"/>
      <c r="F21" s="145"/>
      <c r="G21" s="145"/>
      <c r="H21" s="148"/>
      <c r="I21" s="203">
        <f>E13+G13+I13+E21+G21</f>
        <v>0</v>
      </c>
      <c r="J21" s="150">
        <f>F13+H13+J13+F21+H21</f>
        <v>0</v>
      </c>
    </row>
    <row r="22" spans="2:10" ht="15" customHeight="1">
      <c r="B22" s="396"/>
      <c r="C22" s="84"/>
      <c r="D22" s="14" t="s">
        <v>14</v>
      </c>
      <c r="E22" s="147">
        <f>E21</f>
        <v>0</v>
      </c>
      <c r="F22" s="147">
        <f>F21*2</f>
        <v>0</v>
      </c>
      <c r="G22" s="147">
        <f>G21</f>
        <v>0</v>
      </c>
      <c r="H22" s="154">
        <f>H21*2</f>
        <v>0</v>
      </c>
      <c r="I22" s="155">
        <f>E14+G14+I14+E22+G22</f>
        <v>0</v>
      </c>
      <c r="J22" s="156">
        <f>F14+H14+J14+F22+H22</f>
        <v>0</v>
      </c>
    </row>
    <row r="25" spans="9:10" ht="14.25" thickBot="1">
      <c r="I25" s="287" t="s">
        <v>184</v>
      </c>
      <c r="J25" s="287"/>
    </row>
    <row r="26" spans="7:10" ht="19.5" customHeight="1" thickBot="1">
      <c r="G26" s="283" t="s">
        <v>109</v>
      </c>
      <c r="H26" s="284"/>
      <c r="I26" s="326">
        <f>I21+J21</f>
        <v>0</v>
      </c>
      <c r="J26" s="327"/>
    </row>
    <row r="29" spans="1:6" ht="13.5" customHeight="1">
      <c r="A29" s="41"/>
      <c r="B29" s="44" t="s">
        <v>169</v>
      </c>
      <c r="C29" s="41"/>
      <c r="D29" s="41"/>
      <c r="E29" s="41"/>
      <c r="F29" s="41"/>
    </row>
    <row r="30" spans="2:10" ht="13.5">
      <c r="B30" s="252" t="s">
        <v>39</v>
      </c>
      <c r="C30" s="252"/>
      <c r="D30" s="252"/>
      <c r="E30" s="255"/>
      <c r="F30" s="256"/>
      <c r="G30" s="255"/>
      <c r="H30" s="256"/>
      <c r="I30" s="255"/>
      <c r="J30" s="256"/>
    </row>
    <row r="31" spans="2:10" ht="15" customHeight="1">
      <c r="B31" s="252" t="s">
        <v>98</v>
      </c>
      <c r="C31" s="252"/>
      <c r="D31" s="252"/>
      <c r="E31" s="255"/>
      <c r="F31" s="256"/>
      <c r="G31" s="255"/>
      <c r="H31" s="256"/>
      <c r="I31" s="255"/>
      <c r="J31" s="256"/>
    </row>
    <row r="32" spans="2:10" ht="15" customHeight="1">
      <c r="B32" s="252" t="s">
        <v>75</v>
      </c>
      <c r="C32" s="252"/>
      <c r="D32" s="252"/>
      <c r="E32" s="255"/>
      <c r="F32" s="256"/>
      <c r="G32" s="255"/>
      <c r="H32" s="256"/>
      <c r="I32" s="255"/>
      <c r="J32" s="256"/>
    </row>
    <row r="33" spans="2:10" ht="15" customHeight="1">
      <c r="B33" s="252" t="s">
        <v>82</v>
      </c>
      <c r="C33" s="252"/>
      <c r="D33" s="252"/>
      <c r="E33" s="271"/>
      <c r="F33" s="272"/>
      <c r="G33" s="271"/>
      <c r="H33" s="272"/>
      <c r="I33" s="271"/>
      <c r="J33" s="272"/>
    </row>
    <row r="34" spans="2:10" ht="15" customHeight="1">
      <c r="B34" s="316" t="s">
        <v>183</v>
      </c>
      <c r="C34" s="64" t="s">
        <v>97</v>
      </c>
      <c r="D34" s="10" t="s">
        <v>20</v>
      </c>
      <c r="E34" s="11" t="s">
        <v>24</v>
      </c>
      <c r="F34" s="11" t="s">
        <v>23</v>
      </c>
      <c r="G34" s="11" t="s">
        <v>24</v>
      </c>
      <c r="H34" s="11" t="s">
        <v>23</v>
      </c>
      <c r="I34" s="11" t="s">
        <v>24</v>
      </c>
      <c r="J34" s="11" t="s">
        <v>23</v>
      </c>
    </row>
    <row r="35" spans="2:10" ht="15" customHeight="1">
      <c r="B35" s="320"/>
      <c r="C35" s="61">
        <f>C13</f>
        <v>0</v>
      </c>
      <c r="D35" s="12" t="s">
        <v>13</v>
      </c>
      <c r="E35" s="145"/>
      <c r="F35" s="145"/>
      <c r="G35" s="145"/>
      <c r="H35" s="145"/>
      <c r="I35" s="145"/>
      <c r="J35" s="145"/>
    </row>
    <row r="36" spans="2:10" ht="15" customHeight="1">
      <c r="B36" s="396"/>
      <c r="C36" s="84"/>
      <c r="D36" s="14" t="s">
        <v>14</v>
      </c>
      <c r="E36" s="156">
        <f>E35</f>
        <v>0</v>
      </c>
      <c r="F36" s="156">
        <f>F35*2</f>
        <v>0</v>
      </c>
      <c r="G36" s="156">
        <f>G35</f>
        <v>0</v>
      </c>
      <c r="H36" s="156">
        <f>H35*2</f>
        <v>0</v>
      </c>
      <c r="I36" s="156">
        <f>I35</f>
        <v>0</v>
      </c>
      <c r="J36" s="156">
        <f>J35*2</f>
        <v>0</v>
      </c>
    </row>
    <row r="37" spans="2:10" ht="5.25" customHeight="1">
      <c r="B37" s="89"/>
      <c r="C37" s="52"/>
      <c r="D37" s="90"/>
      <c r="E37" s="91"/>
      <c r="F37" s="91"/>
      <c r="G37" s="91"/>
      <c r="H37" s="91"/>
      <c r="I37" s="6"/>
      <c r="J37" s="6"/>
    </row>
    <row r="38" spans="2:10" ht="13.5">
      <c r="B38" s="399" t="s">
        <v>197</v>
      </c>
      <c r="C38" s="400"/>
      <c r="D38" s="10" t="s">
        <v>20</v>
      </c>
      <c r="E38" s="11" t="s">
        <v>24</v>
      </c>
      <c r="F38" s="11" t="s">
        <v>23</v>
      </c>
      <c r="G38" s="11" t="s">
        <v>24</v>
      </c>
      <c r="H38" s="55" t="s">
        <v>23</v>
      </c>
      <c r="I38" s="11" t="s">
        <v>24</v>
      </c>
      <c r="J38" s="55" t="s">
        <v>23</v>
      </c>
    </row>
    <row r="39" spans="2:10" ht="13.5">
      <c r="B39" s="401"/>
      <c r="C39" s="402"/>
      <c r="D39" s="12" t="s">
        <v>13</v>
      </c>
      <c r="E39" s="145"/>
      <c r="F39" s="145"/>
      <c r="G39" s="145"/>
      <c r="H39" s="148"/>
      <c r="I39" s="145"/>
      <c r="J39" s="145"/>
    </row>
    <row r="40" spans="2:10" ht="13.5">
      <c r="B40" s="403"/>
      <c r="C40" s="404"/>
      <c r="D40" s="14" t="s">
        <v>14</v>
      </c>
      <c r="E40" s="156">
        <f>E39</f>
        <v>0</v>
      </c>
      <c r="F40" s="156">
        <f>F39*2</f>
        <v>0</v>
      </c>
      <c r="G40" s="156">
        <f>G39</f>
        <v>0</v>
      </c>
      <c r="H40" s="157">
        <f>H39*2</f>
        <v>0</v>
      </c>
      <c r="I40" s="156">
        <f>I39</f>
        <v>0</v>
      </c>
      <c r="J40" s="156">
        <f>J39*2</f>
        <v>0</v>
      </c>
    </row>
    <row r="41" spans="3:9" ht="10.5" customHeight="1">
      <c r="C41" s="5"/>
      <c r="D41" s="68"/>
      <c r="E41" s="6"/>
      <c r="F41" s="6"/>
      <c r="G41" s="6"/>
      <c r="I41" s="6"/>
    </row>
    <row r="42" spans="2:10" ht="13.5">
      <c r="B42" s="305" t="s">
        <v>112</v>
      </c>
      <c r="C42" s="315"/>
      <c r="D42" s="96" t="s">
        <v>111</v>
      </c>
      <c r="E42" s="204">
        <f>E35-E39</f>
        <v>0</v>
      </c>
      <c r="F42" s="204">
        <f>F35-F39</f>
        <v>0</v>
      </c>
      <c r="G42" s="204">
        <f>G35-G39</f>
        <v>0</v>
      </c>
      <c r="H42" s="204">
        <f>H35-H39</f>
        <v>0</v>
      </c>
      <c r="I42" s="204">
        <f>I35-I39</f>
        <v>0</v>
      </c>
      <c r="J42" s="204">
        <f>J35-J39</f>
        <v>0</v>
      </c>
    </row>
    <row r="43" spans="2:10" ht="13.5">
      <c r="B43" s="315"/>
      <c r="C43" s="315"/>
      <c r="D43" s="308" t="s">
        <v>14</v>
      </c>
      <c r="E43" s="205">
        <f>E42</f>
        <v>0</v>
      </c>
      <c r="F43" s="205">
        <f>F42*2</f>
        <v>0</v>
      </c>
      <c r="G43" s="205">
        <f>G42</f>
        <v>0</v>
      </c>
      <c r="H43" s="205">
        <f>H42*2</f>
        <v>0</v>
      </c>
      <c r="I43" s="205">
        <f>I42</f>
        <v>0</v>
      </c>
      <c r="J43" s="205">
        <f>J42*2</f>
        <v>0</v>
      </c>
    </row>
    <row r="44" spans="2:10" ht="13.5">
      <c r="B44" s="315"/>
      <c r="C44" s="315"/>
      <c r="D44" s="309"/>
      <c r="E44" s="397">
        <f>E43+F43</f>
        <v>0</v>
      </c>
      <c r="F44" s="398"/>
      <c r="G44" s="397">
        <f>G43+H43</f>
        <v>0</v>
      </c>
      <c r="H44" s="398"/>
      <c r="I44" s="397">
        <f>I43+J43</f>
        <v>0</v>
      </c>
      <c r="J44" s="398"/>
    </row>
    <row r="45" spans="2:10" ht="13.5">
      <c r="B45" s="405" t="s">
        <v>48</v>
      </c>
      <c r="C45" s="405"/>
      <c r="D45" s="405"/>
      <c r="E45" s="406">
        <f>N59</f>
        <v>0</v>
      </c>
      <c r="F45" s="407"/>
      <c r="G45" s="406">
        <f>P59</f>
        <v>0</v>
      </c>
      <c r="H45" s="407"/>
      <c r="I45" s="406">
        <f>R59</f>
        <v>0</v>
      </c>
      <c r="J45" s="407"/>
    </row>
    <row r="46" spans="3:9" ht="21.75" customHeight="1">
      <c r="C46" s="5"/>
      <c r="D46" s="68"/>
      <c r="E46" s="6"/>
      <c r="F46" s="6"/>
      <c r="G46" s="6"/>
      <c r="I46" s="6"/>
    </row>
    <row r="47" spans="3:18" ht="15" customHeight="1" thickBot="1">
      <c r="C47" s="5"/>
      <c r="D47" s="68"/>
      <c r="G47" s="287" t="s">
        <v>118</v>
      </c>
      <c r="H47" s="287"/>
      <c r="L47" s="135"/>
      <c r="M47" s="139">
        <f>E35</f>
        <v>0</v>
      </c>
      <c r="N47" s="139">
        <f>F35</f>
        <v>0</v>
      </c>
      <c r="O47" s="139">
        <f>G35</f>
        <v>0</v>
      </c>
      <c r="P47" s="139">
        <f>H35</f>
        <v>0</v>
      </c>
      <c r="Q47" s="139">
        <f>I35</f>
        <v>0</v>
      </c>
      <c r="R47" s="139">
        <f>J35</f>
        <v>0</v>
      </c>
    </row>
    <row r="48" spans="3:18" ht="18" customHeight="1" thickBot="1">
      <c r="C48" s="5"/>
      <c r="D48" s="68"/>
      <c r="E48" s="283" t="s">
        <v>109</v>
      </c>
      <c r="F48" s="284"/>
      <c r="G48" s="326">
        <f>E45+G45+I45</f>
        <v>0</v>
      </c>
      <c r="H48" s="411"/>
      <c r="L48" s="135" t="s">
        <v>254</v>
      </c>
      <c r="M48" s="139">
        <f>E39</f>
        <v>0</v>
      </c>
      <c r="N48" s="139">
        <f>F39</f>
        <v>0</v>
      </c>
      <c r="O48" s="139">
        <f>G39</f>
        <v>0</v>
      </c>
      <c r="P48" s="139">
        <f>H39</f>
        <v>0</v>
      </c>
      <c r="Q48" s="139">
        <f>I39</f>
        <v>0</v>
      </c>
      <c r="R48" s="139">
        <f>J39</f>
        <v>0</v>
      </c>
    </row>
    <row r="49" spans="12:18" ht="9" customHeight="1">
      <c r="L49" s="135"/>
      <c r="M49" s="140">
        <f>M47-M48</f>
        <v>0</v>
      </c>
      <c r="N49" s="141">
        <f>N47-N48</f>
        <v>0</v>
      </c>
      <c r="O49" s="140">
        <f>O47-O48</f>
        <v>0</v>
      </c>
      <c r="P49" s="141">
        <f>P47-P48</f>
        <v>0</v>
      </c>
      <c r="Q49" s="140">
        <f>Q47-Q48</f>
        <v>0</v>
      </c>
      <c r="R49" s="141">
        <f>R47-R48</f>
        <v>0</v>
      </c>
    </row>
    <row r="50" spans="2:18" ht="13.5">
      <c r="B50" s="98" t="s">
        <v>113</v>
      </c>
      <c r="C50" s="99"/>
      <c r="D50" s="100"/>
      <c r="L50" s="135"/>
      <c r="M50" s="142">
        <f>M49</f>
        <v>0</v>
      </c>
      <c r="N50" s="142">
        <f>N49*2</f>
        <v>0</v>
      </c>
      <c r="O50" s="142">
        <f>O49</f>
        <v>0</v>
      </c>
      <c r="P50" s="142">
        <f>P49*2</f>
        <v>0</v>
      </c>
      <c r="Q50" s="142">
        <f>Q49</f>
        <v>0</v>
      </c>
      <c r="R50" s="143">
        <f>R49*2</f>
        <v>0</v>
      </c>
    </row>
    <row r="51" spans="2:18" ht="13.5">
      <c r="B51" s="101" t="s">
        <v>186</v>
      </c>
      <c r="C51" s="99"/>
      <c r="D51" s="100"/>
      <c r="L51" s="135"/>
      <c r="M51" s="298">
        <f>SUM(M50:N50)</f>
        <v>0</v>
      </c>
      <c r="N51" s="299"/>
      <c r="O51" s="298">
        <f>SUM(O50:P50)</f>
        <v>0</v>
      </c>
      <c r="P51" s="299"/>
      <c r="Q51" s="298">
        <f>SUM(Q50:R50)</f>
        <v>0</v>
      </c>
      <c r="R51" s="300"/>
    </row>
    <row r="52" spans="2:18" ht="13.5">
      <c r="B52" s="101" t="s">
        <v>115</v>
      </c>
      <c r="C52" s="99"/>
      <c r="D52" s="100"/>
      <c r="L52" s="135"/>
      <c r="M52" s="135"/>
      <c r="N52" s="139">
        <f>SUM(M49:N49)</f>
        <v>0</v>
      </c>
      <c r="O52" s="135"/>
      <c r="P52" s="139">
        <f>SUM(O49:P49)</f>
        <v>0</v>
      </c>
      <c r="Q52" s="135"/>
      <c r="R52" s="139">
        <f>SUM(Q49:R49)</f>
        <v>0</v>
      </c>
    </row>
    <row r="53" spans="2:18" ht="13.5">
      <c r="B53" s="101" t="s">
        <v>117</v>
      </c>
      <c r="C53" s="99"/>
      <c r="D53" s="100"/>
      <c r="L53" s="135"/>
      <c r="M53" s="135">
        <f aca="true" t="shared" si="0" ref="M53:R53">IF(M50&gt;0,1,0)</f>
        <v>0</v>
      </c>
      <c r="N53" s="135">
        <f t="shared" si="0"/>
        <v>0</v>
      </c>
      <c r="O53" s="135">
        <f t="shared" si="0"/>
        <v>0</v>
      </c>
      <c r="P53" s="135">
        <f t="shared" si="0"/>
        <v>0</v>
      </c>
      <c r="Q53" s="135">
        <f t="shared" si="0"/>
        <v>0</v>
      </c>
      <c r="R53" s="135">
        <f t="shared" si="0"/>
        <v>0</v>
      </c>
    </row>
    <row r="54" spans="2:18" ht="13.5">
      <c r="B54" s="101" t="s">
        <v>116</v>
      </c>
      <c r="C54" s="99"/>
      <c r="D54" s="100"/>
      <c r="L54" s="135"/>
      <c r="M54" s="135"/>
      <c r="N54" s="135">
        <f>SUM(M53:N53)</f>
        <v>0</v>
      </c>
      <c r="O54" s="135"/>
      <c r="P54" s="135">
        <f>SUM(O53:P53)</f>
        <v>0</v>
      </c>
      <c r="Q54" s="135"/>
      <c r="R54" s="135">
        <f>SUM(Q53:R53)</f>
        <v>0</v>
      </c>
    </row>
    <row r="55" spans="2:18" ht="13.5">
      <c r="B55" s="101" t="s">
        <v>188</v>
      </c>
      <c r="C55" s="99"/>
      <c r="D55" s="100"/>
      <c r="L55" s="135"/>
      <c r="M55" s="135">
        <f>IF(M53=1,M51,0)</f>
        <v>0</v>
      </c>
      <c r="N55" s="135">
        <f>IF(N53=1,M51,0)</f>
        <v>0</v>
      </c>
      <c r="O55" s="135">
        <f>IF(O53=1,O51,0)</f>
        <v>0</v>
      </c>
      <c r="P55" s="135">
        <f>IF(P53=1,O51,0)</f>
        <v>0</v>
      </c>
      <c r="Q55" s="135">
        <f>IF(Q53=1,Q51,0)</f>
        <v>0</v>
      </c>
      <c r="R55" s="135">
        <f>IF(R53=1,Q51,0)</f>
        <v>0</v>
      </c>
    </row>
    <row r="56" spans="2:18" ht="13.5">
      <c r="B56" s="101" t="s">
        <v>187</v>
      </c>
      <c r="C56" s="99"/>
      <c r="D56" s="100"/>
      <c r="L56" s="135"/>
      <c r="M56" s="135">
        <f>M55</f>
        <v>0</v>
      </c>
      <c r="N56" s="135">
        <f>ROUNDUP(N55/2,0)</f>
        <v>0</v>
      </c>
      <c r="O56" s="135">
        <f>O55</f>
        <v>0</v>
      </c>
      <c r="P56" s="135">
        <f>ROUNDUP(P55/2,0)</f>
        <v>0</v>
      </c>
      <c r="Q56" s="135">
        <f>Q55</f>
        <v>0</v>
      </c>
      <c r="R56" s="135">
        <f>ROUNDUP(R55/2,0)</f>
        <v>0</v>
      </c>
    </row>
    <row r="57" spans="12:18" ht="13.5">
      <c r="L57" s="135"/>
      <c r="M57" s="135">
        <f>IF(N54=2,M49,0)</f>
        <v>0</v>
      </c>
      <c r="N57" s="135">
        <f>IF(N54=2,N49,0)</f>
        <v>0</v>
      </c>
      <c r="O57" s="135">
        <f>IF(P54=2,O49,0)</f>
        <v>0</v>
      </c>
      <c r="P57" s="135">
        <f>IF(P54=2,P49,0)</f>
        <v>0</v>
      </c>
      <c r="Q57" s="135">
        <f>IF(R54=2,Q49,0)</f>
        <v>0</v>
      </c>
      <c r="R57" s="135">
        <f>IF(R54=2,R49,0)</f>
        <v>0</v>
      </c>
    </row>
    <row r="58" spans="12:18" ht="13.5">
      <c r="L58" s="135"/>
      <c r="M58" s="135">
        <f>IF(N54=2,M57,M56)</f>
        <v>0</v>
      </c>
      <c r="N58" s="135">
        <f>IF(N54=2,N57,N56)</f>
        <v>0</v>
      </c>
      <c r="O58" s="135">
        <f>IF(P54=2,O57,O56)</f>
        <v>0</v>
      </c>
      <c r="P58" s="135">
        <f>IF(P54=2,P57,P56)</f>
        <v>0</v>
      </c>
      <c r="Q58" s="135">
        <f>IF(R54=2,Q57,Q56)</f>
        <v>0</v>
      </c>
      <c r="R58" s="135">
        <f>IF(R54=2,R57,R56)</f>
        <v>0</v>
      </c>
    </row>
    <row r="59" spans="12:18" ht="13.5">
      <c r="L59" s="135"/>
      <c r="M59" s="135"/>
      <c r="N59" s="135">
        <f>IF(M51&lt;0,0,SUM(M58:N58))</f>
        <v>0</v>
      </c>
      <c r="O59" s="135"/>
      <c r="P59" s="135">
        <f>IF(O51&lt;0,0,SUM(O58:P58))</f>
        <v>0</v>
      </c>
      <c r="Q59" s="135"/>
      <c r="R59" s="135">
        <f>IF(Q51&lt;0,0,SUM(Q58:R58))</f>
        <v>0</v>
      </c>
    </row>
    <row r="60" ht="13.5">
      <c r="B60" s="95" t="s">
        <v>108</v>
      </c>
    </row>
    <row r="62" ht="13.5">
      <c r="B62" t="s">
        <v>51</v>
      </c>
    </row>
    <row r="63" ht="6.75" customHeight="1"/>
    <row r="64" ht="13.5">
      <c r="B64" t="s">
        <v>58</v>
      </c>
    </row>
    <row r="65" spans="4:6" ht="14.25" thickBot="1">
      <c r="D65" s="408" t="s">
        <v>47</v>
      </c>
      <c r="E65" s="409"/>
      <c r="F65" s="410"/>
    </row>
    <row r="66" spans="2:9" ht="13.5">
      <c r="B66" s="3"/>
      <c r="C66" s="34" t="s">
        <v>54</v>
      </c>
      <c r="D66" s="62" t="s">
        <v>53</v>
      </c>
      <c r="E66" s="62"/>
      <c r="F66" s="36" t="s">
        <v>99</v>
      </c>
      <c r="G66" s="247" t="s">
        <v>42</v>
      </c>
      <c r="H66" s="248"/>
      <c r="I66" s="93" t="s">
        <v>48</v>
      </c>
    </row>
    <row r="67" spans="2:9" ht="14.25">
      <c r="B67" s="332" t="s">
        <v>52</v>
      </c>
      <c r="C67" s="34" t="s">
        <v>43</v>
      </c>
      <c r="D67" s="39"/>
      <c r="E67" s="58" t="s">
        <v>45</v>
      </c>
      <c r="F67" s="39"/>
      <c r="G67" s="3">
        <f>F67-D67</f>
        <v>0</v>
      </c>
      <c r="H67" s="252">
        <f>SUM(G67:G68)</f>
        <v>0</v>
      </c>
      <c r="I67" s="318">
        <f>IF(H69&lt;0,0,SUM(B76:B77))</f>
        <v>0</v>
      </c>
    </row>
    <row r="68" spans="2:9" ht="15" thickBot="1">
      <c r="B68" s="333"/>
      <c r="C68" s="35" t="s">
        <v>44</v>
      </c>
      <c r="D68" s="40"/>
      <c r="E68" s="65" t="s">
        <v>45</v>
      </c>
      <c r="F68" s="40"/>
      <c r="G68" s="33">
        <f>F68-D68</f>
        <v>0</v>
      </c>
      <c r="H68" s="317"/>
      <c r="I68" s="319"/>
    </row>
    <row r="69" spans="2:9" ht="14.25" thickTop="1">
      <c r="B69" s="328" t="s">
        <v>46</v>
      </c>
      <c r="C69" s="36" t="s">
        <v>43</v>
      </c>
      <c r="D69" s="62">
        <f>D67</f>
        <v>0</v>
      </c>
      <c r="E69" s="62" t="s">
        <v>45</v>
      </c>
      <c r="F69" s="62">
        <f>F67</f>
        <v>0</v>
      </c>
      <c r="G69" s="32">
        <f>F69-D69</f>
        <v>0</v>
      </c>
      <c r="H69" s="322">
        <f>SUM(G69:G70)</f>
        <v>0</v>
      </c>
      <c r="I69">
        <f>IF(D78=2,"",IF(D78=0,"",IF(D76=1,"２０Fで本数換算","４０Fで本数換算")))</f>
      </c>
    </row>
    <row r="70" spans="2:9" ht="13.5">
      <c r="B70" s="329"/>
      <c r="C70" s="34" t="s">
        <v>44</v>
      </c>
      <c r="D70" s="58">
        <f>D68*2</f>
        <v>0</v>
      </c>
      <c r="E70" s="58" t="s">
        <v>45</v>
      </c>
      <c r="F70" s="58">
        <f>F68*2</f>
        <v>0</v>
      </c>
      <c r="G70" s="3">
        <f>F70-D70</f>
        <v>0</v>
      </c>
      <c r="H70" s="323"/>
      <c r="I70" s="37" t="str">
        <f>IF(H69&lt;=0,"転換貨物に該当しません","")</f>
        <v>転換貨物に該当しません</v>
      </c>
    </row>
    <row r="75" ht="13.5" hidden="1">
      <c r="C75" t="s">
        <v>55</v>
      </c>
    </row>
    <row r="76" spans="2:8" ht="13.5" hidden="1">
      <c r="B76">
        <f>IF(D78=2,H76,G76)</f>
        <v>0</v>
      </c>
      <c r="C76" t="s">
        <v>43</v>
      </c>
      <c r="D76">
        <f>IF(G67&gt;0,1,0)</f>
        <v>0</v>
      </c>
      <c r="E76" t="str">
        <f>IF(D76=1,"増加","✕")</f>
        <v>✕</v>
      </c>
      <c r="F76">
        <f>IF(D76=1,H69,0)</f>
        <v>0</v>
      </c>
      <c r="G76">
        <f>F76</f>
        <v>0</v>
      </c>
      <c r="H76">
        <f>IF(D78=2,G67,0)</f>
        <v>0</v>
      </c>
    </row>
    <row r="77" spans="2:8" ht="13.5" hidden="1">
      <c r="B77">
        <f>IF(D78=2,H77,G77)</f>
        <v>0</v>
      </c>
      <c r="C77" t="s">
        <v>44</v>
      </c>
      <c r="D77">
        <f>IF(G68&gt;0,1,0)</f>
        <v>0</v>
      </c>
      <c r="E77" t="str">
        <f>IF(D77=1,"増加","✕")</f>
        <v>✕</v>
      </c>
      <c r="F77">
        <f>IF(D77=1,H69,0)</f>
        <v>0</v>
      </c>
      <c r="G77">
        <f>ROUNDUP(F77/2,0)</f>
        <v>0</v>
      </c>
      <c r="H77">
        <f>IF(D78=2,G68,0)</f>
        <v>0</v>
      </c>
    </row>
    <row r="78" ht="13.5" hidden="1">
      <c r="D78">
        <f>SUM(D76:D77)</f>
        <v>0</v>
      </c>
    </row>
  </sheetData>
  <sheetProtection sheet="1" objects="1" scenarios="1"/>
  <mergeCells count="75">
    <mergeCell ref="D65:F65"/>
    <mergeCell ref="M51:N51"/>
    <mergeCell ref="O51:P51"/>
    <mergeCell ref="Q51:R51"/>
    <mergeCell ref="E48:F48"/>
    <mergeCell ref="G48:H48"/>
    <mergeCell ref="I44:J44"/>
    <mergeCell ref="B45:D45"/>
    <mergeCell ref="E45:F45"/>
    <mergeCell ref="G45:H45"/>
    <mergeCell ref="I45:J45"/>
    <mergeCell ref="G47:H47"/>
    <mergeCell ref="G44:H44"/>
    <mergeCell ref="B34:B36"/>
    <mergeCell ref="B38:C40"/>
    <mergeCell ref="B42:C44"/>
    <mergeCell ref="D43:D44"/>
    <mergeCell ref="E44:F44"/>
    <mergeCell ref="I33:J33"/>
    <mergeCell ref="I25:J25"/>
    <mergeCell ref="I26:J26"/>
    <mergeCell ref="B30:D30"/>
    <mergeCell ref="E30:F30"/>
    <mergeCell ref="G30:H30"/>
    <mergeCell ref="I30:J30"/>
    <mergeCell ref="B31:D31"/>
    <mergeCell ref="E31:F31"/>
    <mergeCell ref="G31:H31"/>
    <mergeCell ref="I31:J31"/>
    <mergeCell ref="B32:D32"/>
    <mergeCell ref="E32:F32"/>
    <mergeCell ref="G32:H32"/>
    <mergeCell ref="I32:J32"/>
    <mergeCell ref="G19:H19"/>
    <mergeCell ref="B33:D33"/>
    <mergeCell ref="E33:F33"/>
    <mergeCell ref="G33:H33"/>
    <mergeCell ref="B20:B22"/>
    <mergeCell ref="I67:I68"/>
    <mergeCell ref="B69:B70"/>
    <mergeCell ref="H69:H70"/>
    <mergeCell ref="B16:D16"/>
    <mergeCell ref="E16:F16"/>
    <mergeCell ref="G16:H16"/>
    <mergeCell ref="I16:J19"/>
    <mergeCell ref="B17:D17"/>
    <mergeCell ref="E17:F17"/>
    <mergeCell ref="G17:H17"/>
    <mergeCell ref="G26:H26"/>
    <mergeCell ref="G66:H66"/>
    <mergeCell ref="B67:B68"/>
    <mergeCell ref="H67:H68"/>
    <mergeCell ref="B19:D19"/>
    <mergeCell ref="E19:F19"/>
    <mergeCell ref="B12:B14"/>
    <mergeCell ref="B18:D18"/>
    <mergeCell ref="B10:D10"/>
    <mergeCell ref="E10:F10"/>
    <mergeCell ref="G10:H10"/>
    <mergeCell ref="E18:F18"/>
    <mergeCell ref="G18:H18"/>
    <mergeCell ref="I10:J10"/>
    <mergeCell ref="B11:D11"/>
    <mergeCell ref="E11:F11"/>
    <mergeCell ref="G11:H11"/>
    <mergeCell ref="I11:J11"/>
    <mergeCell ref="B8:D8"/>
    <mergeCell ref="E9:F9"/>
    <mergeCell ref="G9:H9"/>
    <mergeCell ref="I9:J9"/>
    <mergeCell ref="D2:H2"/>
    <mergeCell ref="B9:D9"/>
    <mergeCell ref="E8:F8"/>
    <mergeCell ref="G8:H8"/>
    <mergeCell ref="I8:J8"/>
  </mergeCells>
  <dataValidations count="2">
    <dataValidation type="list" allowBlank="1" showInputMessage="1" showErrorMessage="1" sqref="E8:J8 E30:J30 E16:H16">
      <formula1>"輸出,輸入"</formula1>
    </dataValidation>
    <dataValidation type="whole" operator="greaterThanOrEqual" allowBlank="1" showInputMessage="1" showErrorMessage="1" sqref="E13:J13 E21:H21 E35:J35 E39:J39">
      <formula1>0</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L38" sqref="L38"/>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100</v>
      </c>
    </row>
    <row r="3" spans="1:2" ht="13.5">
      <c r="A3" s="2" t="s">
        <v>50</v>
      </c>
      <c r="B3" t="s">
        <v>77</v>
      </c>
    </row>
    <row r="4" spans="1:2" ht="13.5">
      <c r="A4" s="2"/>
      <c r="B4" t="s">
        <v>78</v>
      </c>
    </row>
    <row r="5" ht="13.5">
      <c r="B5" t="s">
        <v>79</v>
      </c>
    </row>
    <row r="8" spans="1:2" ht="13.5">
      <c r="A8" s="57">
        <v>1</v>
      </c>
      <c r="B8" t="s">
        <v>102</v>
      </c>
    </row>
    <row r="9" spans="1:2" ht="13.5">
      <c r="A9" s="57"/>
      <c r="B9" t="s">
        <v>101</v>
      </c>
    </row>
    <row r="11" spans="1:2" ht="13.5">
      <c r="A11" s="57">
        <v>2</v>
      </c>
      <c r="B11" t="s">
        <v>103</v>
      </c>
    </row>
    <row r="12" ht="13.5">
      <c r="B12" t="s">
        <v>104</v>
      </c>
    </row>
    <row r="13" ht="13.5">
      <c r="B13" t="s">
        <v>105</v>
      </c>
    </row>
    <row r="14" ht="13.5">
      <c r="B14" t="s">
        <v>225</v>
      </c>
    </row>
    <row r="15" ht="13.5">
      <c r="B15" t="s">
        <v>226</v>
      </c>
    </row>
    <row r="18" spans="1:2" ht="13.5">
      <c r="A18" s="94" t="s">
        <v>107</v>
      </c>
      <c r="B18" s="95" t="s">
        <v>106</v>
      </c>
    </row>
    <row r="20" ht="13.5">
      <c r="B20" t="s">
        <v>51</v>
      </c>
    </row>
    <row r="22" ht="13.5">
      <c r="B22" t="s">
        <v>58</v>
      </c>
    </row>
    <row r="23" spans="4:6" ht="14.25" thickBot="1">
      <c r="D23" s="252" t="s">
        <v>47</v>
      </c>
      <c r="E23" s="252"/>
      <c r="F23" s="252"/>
    </row>
    <row r="24" spans="2:16" ht="13.5">
      <c r="B24" s="3"/>
      <c r="C24" s="34" t="s">
        <v>54</v>
      </c>
      <c r="D24" s="62" t="s">
        <v>53</v>
      </c>
      <c r="E24" s="62"/>
      <c r="F24" s="62" t="s">
        <v>99</v>
      </c>
      <c r="G24" s="247" t="s">
        <v>42</v>
      </c>
      <c r="H24" s="248"/>
      <c r="J24" s="38" t="s">
        <v>48</v>
      </c>
      <c r="P24" t="s">
        <v>55</v>
      </c>
    </row>
    <row r="25" spans="2:21" ht="14.25">
      <c r="B25" s="332" t="s">
        <v>52</v>
      </c>
      <c r="C25" s="34" t="s">
        <v>43</v>
      </c>
      <c r="D25" s="39"/>
      <c r="E25" s="58" t="s">
        <v>45</v>
      </c>
      <c r="F25" s="39"/>
      <c r="G25" s="3">
        <f>F25-D25</f>
        <v>0</v>
      </c>
      <c r="H25" s="252">
        <f>SUM(G25:G26)</f>
        <v>0</v>
      </c>
      <c r="J25" s="330">
        <f>IF(H27&lt;0,0,SUM(O25:O26))</f>
        <v>0</v>
      </c>
      <c r="O25">
        <f>IF(Q27=2,U25,T25)</f>
        <v>0</v>
      </c>
      <c r="P25" t="s">
        <v>43</v>
      </c>
      <c r="Q25">
        <f>IF(G25&gt;0,1,0)</f>
        <v>0</v>
      </c>
      <c r="R25" t="str">
        <f>IF(Q25=1,"増加","✕")</f>
        <v>✕</v>
      </c>
      <c r="S25">
        <f>IF(Q25=1,$H$27,0)</f>
        <v>0</v>
      </c>
      <c r="T25">
        <f>S25</f>
        <v>0</v>
      </c>
      <c r="U25">
        <f>IF($Q$27=2,G25,0)</f>
        <v>0</v>
      </c>
    </row>
    <row r="26" spans="2:21" ht="15" thickBot="1">
      <c r="B26" s="333"/>
      <c r="C26" s="35" t="s">
        <v>44</v>
      </c>
      <c r="D26" s="40"/>
      <c r="E26" s="65" t="s">
        <v>45</v>
      </c>
      <c r="F26" s="40"/>
      <c r="G26" s="33">
        <f>F26-D26</f>
        <v>0</v>
      </c>
      <c r="H26" s="317"/>
      <c r="J26" s="331"/>
      <c r="O26">
        <f>IF(Q27=2,U26,T26)</f>
        <v>0</v>
      </c>
      <c r="P26" t="s">
        <v>44</v>
      </c>
      <c r="Q26">
        <f>IF(G26&gt;0,1,0)</f>
        <v>0</v>
      </c>
      <c r="R26" t="str">
        <f>IF(Q26=1,"増加","✕")</f>
        <v>✕</v>
      </c>
      <c r="S26">
        <f>IF(Q26=1,$H$27,0)</f>
        <v>0</v>
      </c>
      <c r="T26">
        <f>ROUNDUP(S26/2,0)</f>
        <v>0</v>
      </c>
      <c r="U26">
        <f>IF($Q$27=2,G26,0)</f>
        <v>0</v>
      </c>
    </row>
    <row r="27" spans="2:17" ht="14.25" thickTop="1">
      <c r="B27" s="328" t="s">
        <v>46</v>
      </c>
      <c r="C27" s="36" t="s">
        <v>43</v>
      </c>
      <c r="D27" s="62">
        <f>D25</f>
        <v>0</v>
      </c>
      <c r="E27" s="62" t="s">
        <v>45</v>
      </c>
      <c r="F27" s="62">
        <f>F25</f>
        <v>0</v>
      </c>
      <c r="G27" s="32">
        <f>F27-D27</f>
        <v>0</v>
      </c>
      <c r="H27" s="322">
        <f>SUM(G27:G28)</f>
        <v>0</v>
      </c>
      <c r="J27">
        <f>IF(Q27=2,"",IF(Q27=0,"",IF(Q25=1,"２０Fで本数換算","４０Fで本数換算")))</f>
      </c>
      <c r="Q27">
        <f>SUM(Q25:Q26)</f>
        <v>0</v>
      </c>
    </row>
    <row r="28" spans="2:10" ht="13.5">
      <c r="B28" s="329"/>
      <c r="C28" s="34" t="s">
        <v>44</v>
      </c>
      <c r="D28" s="58">
        <f>D26*2</f>
        <v>0</v>
      </c>
      <c r="E28" s="58" t="s">
        <v>45</v>
      </c>
      <c r="F28" s="58">
        <f>F26*2</f>
        <v>0</v>
      </c>
      <c r="G28" s="3">
        <f>F28-D28</f>
        <v>0</v>
      </c>
      <c r="H28" s="323"/>
      <c r="J28" s="37"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J32"/>
  <sheetViews>
    <sheetView zoomScalePageLayoutView="0" workbookViewId="0" topLeftCell="A1">
      <selection activeCell="F17" sqref="F17"/>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t="s">
        <v>218</v>
      </c>
      <c r="B1" s="81"/>
      <c r="C1" s="41"/>
      <c r="D1" s="41"/>
      <c r="E1" s="41"/>
      <c r="F1" s="41"/>
    </row>
    <row r="2" spans="1:8" ht="17.25">
      <c r="A2" s="41"/>
      <c r="B2" s="41"/>
      <c r="C2" s="41"/>
      <c r="D2" s="278" t="s">
        <v>38</v>
      </c>
      <c r="E2" s="278"/>
      <c r="F2" s="278"/>
      <c r="G2" s="278"/>
      <c r="H2" s="278"/>
    </row>
    <row r="3" spans="1:8" ht="17.25">
      <c r="A3" s="41"/>
      <c r="B3" s="41"/>
      <c r="C3" s="41"/>
      <c r="D3" s="82"/>
      <c r="E3" s="82"/>
      <c r="F3" s="82"/>
      <c r="G3" s="82"/>
      <c r="H3" s="82"/>
    </row>
    <row r="4" spans="1:6" ht="13.5">
      <c r="A4" s="41" t="s">
        <v>128</v>
      </c>
      <c r="C4" s="41"/>
      <c r="D4" s="41"/>
      <c r="E4" s="41"/>
      <c r="F4" s="41"/>
    </row>
    <row r="5" spans="1:6" ht="13.5">
      <c r="A5" s="41"/>
      <c r="B5" s="41" t="s">
        <v>185</v>
      </c>
      <c r="C5" s="41"/>
      <c r="D5" s="41"/>
      <c r="E5" s="41"/>
      <c r="F5" s="41"/>
    </row>
    <row r="6" spans="2:6" ht="10.5" customHeight="1">
      <c r="B6" s="16"/>
      <c r="C6" s="41"/>
      <c r="D6" s="41"/>
      <c r="E6" s="41"/>
      <c r="F6" s="41"/>
    </row>
    <row r="7" spans="2:6" ht="13.5">
      <c r="B7" s="44" t="s">
        <v>170</v>
      </c>
      <c r="C7" s="41"/>
      <c r="D7" s="41"/>
      <c r="E7" s="41"/>
      <c r="F7" s="41"/>
    </row>
    <row r="8" spans="2:10" ht="13.5">
      <c r="B8" s="252" t="s">
        <v>39</v>
      </c>
      <c r="C8" s="252"/>
      <c r="D8" s="252"/>
      <c r="E8" s="255"/>
      <c r="F8" s="256"/>
      <c r="G8" s="255"/>
      <c r="H8" s="256"/>
      <c r="I8" s="294" t="s">
        <v>125</v>
      </c>
      <c r="J8" s="295"/>
    </row>
    <row r="9" spans="2:10" ht="13.5">
      <c r="B9" s="252" t="s">
        <v>98</v>
      </c>
      <c r="C9" s="252"/>
      <c r="D9" s="252"/>
      <c r="E9" s="255"/>
      <c r="F9" s="256"/>
      <c r="G9" s="255"/>
      <c r="H9" s="282"/>
      <c r="I9" s="296"/>
      <c r="J9" s="297"/>
    </row>
    <row r="10" spans="2:10" ht="13.5">
      <c r="B10" s="252" t="s">
        <v>75</v>
      </c>
      <c r="C10" s="252"/>
      <c r="D10" s="252"/>
      <c r="E10" s="255"/>
      <c r="F10" s="256"/>
      <c r="G10" s="255"/>
      <c r="H10" s="282"/>
      <c r="I10" s="353"/>
      <c r="J10" s="354"/>
    </row>
    <row r="11" spans="2:10" ht="14.25" customHeight="1">
      <c r="B11" s="320" t="s">
        <v>183</v>
      </c>
      <c r="C11" s="61" t="s">
        <v>97</v>
      </c>
      <c r="D11" s="56" t="s">
        <v>121</v>
      </c>
      <c r="E11" s="67" t="s">
        <v>122</v>
      </c>
      <c r="F11" s="67" t="s">
        <v>123</v>
      </c>
      <c r="G11" s="67" t="s">
        <v>122</v>
      </c>
      <c r="H11" s="69" t="s">
        <v>123</v>
      </c>
      <c r="I11" s="71" t="s">
        <v>122</v>
      </c>
      <c r="J11" s="67" t="s">
        <v>123</v>
      </c>
    </row>
    <row r="12" spans="2:10" ht="13.5">
      <c r="B12" s="320"/>
      <c r="C12" s="206"/>
      <c r="D12" s="12" t="s">
        <v>13</v>
      </c>
      <c r="E12" s="145"/>
      <c r="F12" s="145"/>
      <c r="G12" s="145"/>
      <c r="H12" s="148"/>
      <c r="I12" s="162">
        <f>E12+G12</f>
        <v>0</v>
      </c>
      <c r="J12" s="163">
        <f>F12+H12</f>
        <v>0</v>
      </c>
    </row>
    <row r="13" spans="2:10" ht="13.5">
      <c r="B13" s="396"/>
      <c r="C13" s="84"/>
      <c r="D13" s="14" t="s">
        <v>14</v>
      </c>
      <c r="E13" s="156">
        <f>E12</f>
        <v>0</v>
      </c>
      <c r="F13" s="156">
        <f>F12*2</f>
        <v>0</v>
      </c>
      <c r="G13" s="156">
        <f>G12</f>
        <v>0</v>
      </c>
      <c r="H13" s="157">
        <f>H12*2</f>
        <v>0</v>
      </c>
      <c r="I13" s="165">
        <f>I12</f>
        <v>0</v>
      </c>
      <c r="J13" s="166">
        <f>J12*2</f>
        <v>0</v>
      </c>
    </row>
    <row r="16" spans="9:10" ht="14.25" thickBot="1">
      <c r="I16" s="287" t="s">
        <v>184</v>
      </c>
      <c r="J16" s="287"/>
    </row>
    <row r="17" spans="7:10" ht="19.5" customHeight="1" thickBot="1">
      <c r="G17" s="340" t="s">
        <v>109</v>
      </c>
      <c r="H17" s="341"/>
      <c r="I17" s="326">
        <f>I12+J12</f>
        <v>0</v>
      </c>
      <c r="J17" s="327"/>
    </row>
    <row r="20" spans="2:10" ht="13.5">
      <c r="B20" s="20"/>
      <c r="C20" s="20"/>
      <c r="D20" s="20"/>
      <c r="E20" s="20"/>
      <c r="F20" s="20"/>
      <c r="G20" s="20"/>
      <c r="H20" s="20"/>
      <c r="I20" s="20"/>
      <c r="J20" s="20"/>
    </row>
    <row r="21" ht="12.75" customHeight="1"/>
    <row r="22" ht="13.5">
      <c r="B22" s="44" t="s">
        <v>171</v>
      </c>
    </row>
    <row r="23" spans="2:10" ht="16.5" customHeight="1">
      <c r="B23" s="252" t="s">
        <v>39</v>
      </c>
      <c r="C23" s="252"/>
      <c r="D23" s="252"/>
      <c r="E23" s="255"/>
      <c r="F23" s="256"/>
      <c r="G23" s="255"/>
      <c r="H23" s="256"/>
      <c r="I23" s="294" t="s">
        <v>125</v>
      </c>
      <c r="J23" s="295"/>
    </row>
    <row r="24" spans="2:10" ht="16.5" customHeight="1">
      <c r="B24" s="252" t="s">
        <v>98</v>
      </c>
      <c r="C24" s="252"/>
      <c r="D24" s="252"/>
      <c r="E24" s="255"/>
      <c r="F24" s="256"/>
      <c r="G24" s="255"/>
      <c r="H24" s="282"/>
      <c r="I24" s="296"/>
      <c r="J24" s="297"/>
    </row>
    <row r="25" spans="2:10" ht="16.5" customHeight="1">
      <c r="B25" s="252" t="s">
        <v>75</v>
      </c>
      <c r="C25" s="252"/>
      <c r="D25" s="252"/>
      <c r="E25" s="255"/>
      <c r="F25" s="256"/>
      <c r="G25" s="255"/>
      <c r="H25" s="282"/>
      <c r="I25" s="353"/>
      <c r="J25" s="354"/>
    </row>
    <row r="26" spans="2:10" ht="13.5">
      <c r="B26" s="316" t="s">
        <v>183</v>
      </c>
      <c r="C26" s="64" t="s">
        <v>97</v>
      </c>
      <c r="D26" s="10" t="s">
        <v>121</v>
      </c>
      <c r="E26" s="11" t="s">
        <v>122</v>
      </c>
      <c r="F26" s="11" t="s">
        <v>123</v>
      </c>
      <c r="G26" s="11" t="s">
        <v>122</v>
      </c>
      <c r="H26" s="55" t="s">
        <v>123</v>
      </c>
      <c r="I26" s="70" t="s">
        <v>122</v>
      </c>
      <c r="J26" s="11" t="s">
        <v>123</v>
      </c>
    </row>
    <row r="27" spans="2:10" ht="13.5">
      <c r="B27" s="320"/>
      <c r="C27" s="61">
        <f>C12</f>
        <v>0</v>
      </c>
      <c r="D27" s="12" t="s">
        <v>13</v>
      </c>
      <c r="E27" s="145"/>
      <c r="F27" s="145"/>
      <c r="G27" s="145"/>
      <c r="H27" s="148"/>
      <c r="I27" s="162">
        <f>E27+G27</f>
        <v>0</v>
      </c>
      <c r="J27" s="163">
        <f>F27+H27</f>
        <v>0</v>
      </c>
    </row>
    <row r="28" spans="2:10" ht="13.5">
      <c r="B28" s="396"/>
      <c r="C28" s="84"/>
      <c r="D28" s="14" t="s">
        <v>14</v>
      </c>
      <c r="E28" s="156">
        <f>E27</f>
        <v>0</v>
      </c>
      <c r="F28" s="156">
        <f>F27*2</f>
        <v>0</v>
      </c>
      <c r="G28" s="156">
        <f>G27</f>
        <v>0</v>
      </c>
      <c r="H28" s="157">
        <f>H27*2</f>
        <v>0</v>
      </c>
      <c r="I28" s="165">
        <f>I27</f>
        <v>0</v>
      </c>
      <c r="J28" s="166">
        <f>J27*2</f>
        <v>0</v>
      </c>
    </row>
    <row r="31" spans="9:10" ht="14.25" thickBot="1">
      <c r="I31" s="287" t="s">
        <v>184</v>
      </c>
      <c r="J31" s="287"/>
    </row>
    <row r="32" spans="7:10" ht="19.5" customHeight="1" thickBot="1">
      <c r="G32" s="340" t="s">
        <v>109</v>
      </c>
      <c r="H32" s="341"/>
      <c r="I32" s="326">
        <f>I27+J27</f>
        <v>0</v>
      </c>
      <c r="J32" s="327"/>
    </row>
  </sheetData>
  <sheetProtection sheet="1" objects="1" scenarios="1"/>
  <mergeCells count="29">
    <mergeCell ref="B26:B28"/>
    <mergeCell ref="I31:J31"/>
    <mergeCell ref="G32:H32"/>
    <mergeCell ref="I32:J32"/>
    <mergeCell ref="B23:D23"/>
    <mergeCell ref="E23:F23"/>
    <mergeCell ref="G23:H23"/>
    <mergeCell ref="I23:J25"/>
    <mergeCell ref="B24:D24"/>
    <mergeCell ref="E24:F24"/>
    <mergeCell ref="G24:H24"/>
    <mergeCell ref="B25:D25"/>
    <mergeCell ref="E25:F25"/>
    <mergeCell ref="G25:H25"/>
    <mergeCell ref="I16:J16"/>
    <mergeCell ref="G17:H17"/>
    <mergeCell ref="I17:J17"/>
    <mergeCell ref="G10:H10"/>
    <mergeCell ref="D2:H2"/>
    <mergeCell ref="B8:D8"/>
    <mergeCell ref="E8:F8"/>
    <mergeCell ref="G8:H8"/>
    <mergeCell ref="B9:D9"/>
    <mergeCell ref="E9:F9"/>
    <mergeCell ref="G9:H9"/>
    <mergeCell ref="B10:D10"/>
    <mergeCell ref="E10:F10"/>
    <mergeCell ref="I8:J10"/>
    <mergeCell ref="B11:B13"/>
  </mergeCells>
  <dataValidations count="2">
    <dataValidation type="list" allowBlank="1" showInputMessage="1" showErrorMessage="1" sqref="E8:H8 E23:H23">
      <formula1>"輸出,輸入"</formula1>
    </dataValidation>
    <dataValidation type="whole" operator="greaterThanOrEqual" allowBlank="1" showInputMessage="1" showErrorMessage="1" sqref="E12:H12 E27:H27">
      <formula1>0</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O67"/>
  <sheetViews>
    <sheetView zoomScalePageLayoutView="0" workbookViewId="0" topLeftCell="A1">
      <selection activeCell="K15" sqref="K15"/>
    </sheetView>
  </sheetViews>
  <sheetFormatPr defaultColWidth="9.140625" defaultRowHeight="15" outlineLevelRow="1"/>
  <cols>
    <col min="1" max="1" width="3.140625" style="41" customWidth="1"/>
    <col min="2" max="2" width="2.7109375" style="41" customWidth="1"/>
    <col min="3" max="3" width="5.8515625" style="41" customWidth="1"/>
    <col min="4" max="4" width="12.28125" style="41" customWidth="1"/>
    <col min="5" max="5" width="5.57421875" style="41" customWidth="1"/>
    <col min="6" max="6" width="5.57421875" style="41" bestFit="1" customWidth="1"/>
    <col min="7" max="7" width="5.28125" style="41" bestFit="1" customWidth="1"/>
    <col min="8" max="8" width="5.28125" style="41" customWidth="1"/>
    <col min="9" max="9" width="9.8515625" style="0" bestFit="1" customWidth="1"/>
    <col min="10" max="10" width="13.421875" style="0" customWidth="1"/>
    <col min="11" max="11" width="19.421875" style="0" customWidth="1"/>
    <col min="12" max="13" width="12.28125" style="0" customWidth="1"/>
    <col min="14" max="15" width="8.8515625" style="0" customWidth="1"/>
  </cols>
  <sheetData>
    <row r="1" spans="1:8" ht="15">
      <c r="A1" t="s">
        <v>219</v>
      </c>
      <c r="B1" s="81"/>
      <c r="G1"/>
      <c r="H1"/>
    </row>
    <row r="2" spans="4:10" ht="17.25">
      <c r="D2" s="278" t="s">
        <v>167</v>
      </c>
      <c r="E2" s="278"/>
      <c r="F2" s="278"/>
      <c r="G2" s="278"/>
      <c r="H2" s="278"/>
      <c r="I2" s="278"/>
      <c r="J2" s="278"/>
    </row>
    <row r="3" ht="15"/>
    <row r="4" spans="1:15" ht="13.5">
      <c r="A4" s="97" t="s">
        <v>127</v>
      </c>
      <c r="B4" s="41" t="s">
        <v>29</v>
      </c>
      <c r="M4" s="227" t="s">
        <v>281</v>
      </c>
      <c r="N4" s="227"/>
      <c r="O4" s="227"/>
    </row>
    <row r="5" spans="2:15" ht="13.5">
      <c r="B5" s="41" t="s">
        <v>176</v>
      </c>
      <c r="M5" s="416" t="s">
        <v>277</v>
      </c>
      <c r="N5" s="416" t="s">
        <v>276</v>
      </c>
      <c r="O5" s="416"/>
    </row>
    <row r="6" spans="10:15" ht="13.5">
      <c r="J6" s="2" t="s">
        <v>64</v>
      </c>
      <c r="M6" s="416"/>
      <c r="N6" s="212" t="s">
        <v>278</v>
      </c>
      <c r="O6" s="212" t="s">
        <v>279</v>
      </c>
    </row>
    <row r="7" spans="2:15" ht="28.5" customHeight="1">
      <c r="B7" s="49"/>
      <c r="C7" s="60" t="s">
        <v>179</v>
      </c>
      <c r="D7" s="59" t="s">
        <v>60</v>
      </c>
      <c r="E7" s="60" t="s">
        <v>180</v>
      </c>
      <c r="F7" s="60" t="s">
        <v>181</v>
      </c>
      <c r="G7" s="59" t="s">
        <v>13</v>
      </c>
      <c r="H7" s="128" t="s">
        <v>246</v>
      </c>
      <c r="I7" s="59" t="s">
        <v>177</v>
      </c>
      <c r="J7" s="129" t="s">
        <v>247</v>
      </c>
      <c r="K7" s="59" t="s">
        <v>22</v>
      </c>
      <c r="M7" s="228" t="s">
        <v>272</v>
      </c>
      <c r="N7" s="229">
        <v>4500</v>
      </c>
      <c r="O7" s="229">
        <v>8000</v>
      </c>
    </row>
    <row r="8" spans="2:15" ht="28.5" customHeight="1">
      <c r="B8" s="230" t="s">
        <v>268</v>
      </c>
      <c r="C8" s="231">
        <v>42831</v>
      </c>
      <c r="D8" s="232" t="s">
        <v>269</v>
      </c>
      <c r="E8" s="232">
        <v>7</v>
      </c>
      <c r="F8" s="232" t="s">
        <v>270</v>
      </c>
      <c r="G8" s="233">
        <v>3</v>
      </c>
      <c r="H8" s="234">
        <v>4</v>
      </c>
      <c r="I8" s="235">
        <v>54000</v>
      </c>
      <c r="J8" s="236">
        <v>54000</v>
      </c>
      <c r="K8" s="237" t="s">
        <v>275</v>
      </c>
      <c r="M8" s="228" t="s">
        <v>273</v>
      </c>
      <c r="N8" s="229">
        <v>8000</v>
      </c>
      <c r="O8" s="229">
        <v>15000</v>
      </c>
    </row>
    <row r="9" spans="2:15" ht="28.5" customHeight="1">
      <c r="B9" s="230" t="s">
        <v>268</v>
      </c>
      <c r="C9" s="231">
        <v>42831</v>
      </c>
      <c r="D9" s="232" t="s">
        <v>269</v>
      </c>
      <c r="E9" s="232">
        <v>7</v>
      </c>
      <c r="F9" s="232" t="s">
        <v>270</v>
      </c>
      <c r="G9" s="233">
        <v>2</v>
      </c>
      <c r="H9" s="234">
        <v>9</v>
      </c>
      <c r="I9" s="235">
        <v>84000</v>
      </c>
      <c r="J9" s="236">
        <v>52000</v>
      </c>
      <c r="K9" s="237" t="s">
        <v>275</v>
      </c>
      <c r="M9" s="228" t="s">
        <v>274</v>
      </c>
      <c r="N9" s="229">
        <v>12000</v>
      </c>
      <c r="O9" s="229">
        <v>20000</v>
      </c>
    </row>
    <row r="10" spans="2:15" ht="28.5" customHeight="1">
      <c r="B10" s="230" t="s">
        <v>268</v>
      </c>
      <c r="C10" s="231">
        <v>42868</v>
      </c>
      <c r="D10" s="232" t="s">
        <v>269</v>
      </c>
      <c r="E10" s="232">
        <v>7</v>
      </c>
      <c r="F10" s="232" t="s">
        <v>271</v>
      </c>
      <c r="G10" s="233">
        <v>1</v>
      </c>
      <c r="H10" s="234">
        <v>5</v>
      </c>
      <c r="I10" s="235">
        <v>47000</v>
      </c>
      <c r="J10" s="236">
        <v>47000</v>
      </c>
      <c r="K10" s="237" t="s">
        <v>275</v>
      </c>
      <c r="M10" s="414" t="s">
        <v>280</v>
      </c>
      <c r="N10" s="415"/>
      <c r="O10" s="415"/>
    </row>
    <row r="11" spans="2:11" ht="28.5" customHeight="1">
      <c r="B11" s="240" t="s">
        <v>268</v>
      </c>
      <c r="C11" s="231">
        <v>42868</v>
      </c>
      <c r="D11" s="232" t="s">
        <v>269</v>
      </c>
      <c r="E11" s="232">
        <v>7</v>
      </c>
      <c r="F11" s="232" t="s">
        <v>270</v>
      </c>
      <c r="G11" s="233">
        <v>1</v>
      </c>
      <c r="H11" s="234">
        <v>8</v>
      </c>
      <c r="I11" s="235">
        <v>34000</v>
      </c>
      <c r="J11" s="236">
        <v>26000</v>
      </c>
      <c r="K11" s="237" t="s">
        <v>275</v>
      </c>
    </row>
    <row r="12" spans="2:11" ht="25.5" customHeight="1">
      <c r="B12" s="220">
        <v>1</v>
      </c>
      <c r="C12" s="221" t="s">
        <v>178</v>
      </c>
      <c r="D12" s="222"/>
      <c r="E12" s="223"/>
      <c r="F12" s="223"/>
      <c r="G12" s="224"/>
      <c r="H12" s="224"/>
      <c r="I12" s="225"/>
      <c r="J12" s="225"/>
      <c r="K12" s="226"/>
    </row>
    <row r="13" spans="2:11" ht="25.5" customHeight="1">
      <c r="B13" s="49">
        <v>2</v>
      </c>
      <c r="C13" s="208" t="s">
        <v>178</v>
      </c>
      <c r="D13" s="209"/>
      <c r="E13" s="210"/>
      <c r="F13" s="210"/>
      <c r="G13" s="187"/>
      <c r="H13" s="187"/>
      <c r="I13" s="188"/>
      <c r="J13" s="188"/>
      <c r="K13" s="180"/>
    </row>
    <row r="14" spans="2:11" ht="25.5" customHeight="1">
      <c r="B14" s="49">
        <v>3</v>
      </c>
      <c r="C14" s="208" t="s">
        <v>178</v>
      </c>
      <c r="D14" s="209"/>
      <c r="E14" s="210"/>
      <c r="F14" s="210"/>
      <c r="G14" s="187"/>
      <c r="H14" s="187"/>
      <c r="I14" s="188"/>
      <c r="J14" s="188"/>
      <c r="K14" s="180"/>
    </row>
    <row r="15" spans="2:11" ht="25.5" customHeight="1">
      <c r="B15" s="49">
        <v>4</v>
      </c>
      <c r="C15" s="208" t="s">
        <v>178</v>
      </c>
      <c r="D15" s="209"/>
      <c r="E15" s="210"/>
      <c r="F15" s="210"/>
      <c r="G15" s="187"/>
      <c r="H15" s="187"/>
      <c r="I15" s="188"/>
      <c r="J15" s="188"/>
      <c r="K15" s="180"/>
    </row>
    <row r="16" spans="2:11" ht="25.5" customHeight="1">
      <c r="B16" s="49">
        <v>5</v>
      </c>
      <c r="C16" s="208" t="s">
        <v>178</v>
      </c>
      <c r="D16" s="209"/>
      <c r="E16" s="210"/>
      <c r="F16" s="210"/>
      <c r="G16" s="187"/>
      <c r="H16" s="187"/>
      <c r="I16" s="188"/>
      <c r="J16" s="188"/>
      <c r="K16" s="180"/>
    </row>
    <row r="17" spans="2:11" ht="25.5" customHeight="1">
      <c r="B17" s="49">
        <v>6</v>
      </c>
      <c r="C17" s="208" t="s">
        <v>178</v>
      </c>
      <c r="D17" s="209"/>
      <c r="E17" s="210"/>
      <c r="F17" s="210"/>
      <c r="G17" s="187"/>
      <c r="H17" s="187"/>
      <c r="I17" s="188"/>
      <c r="J17" s="188"/>
      <c r="K17" s="180"/>
    </row>
    <row r="18" spans="2:11" ht="25.5" customHeight="1">
      <c r="B18" s="49">
        <v>7</v>
      </c>
      <c r="C18" s="208" t="s">
        <v>178</v>
      </c>
      <c r="D18" s="209"/>
      <c r="E18" s="210"/>
      <c r="F18" s="210"/>
      <c r="G18" s="187"/>
      <c r="H18" s="187"/>
      <c r="I18" s="188"/>
      <c r="J18" s="188"/>
      <c r="K18" s="180"/>
    </row>
    <row r="19" spans="2:11" ht="25.5" customHeight="1">
      <c r="B19" s="49">
        <v>8</v>
      </c>
      <c r="C19" s="208" t="s">
        <v>178</v>
      </c>
      <c r="D19" s="209"/>
      <c r="E19" s="210"/>
      <c r="F19" s="210"/>
      <c r="G19" s="187"/>
      <c r="H19" s="187"/>
      <c r="I19" s="188"/>
      <c r="J19" s="188"/>
      <c r="K19" s="180"/>
    </row>
    <row r="20" spans="2:11" ht="25.5" customHeight="1">
      <c r="B20" s="49">
        <v>9</v>
      </c>
      <c r="C20" s="208" t="s">
        <v>178</v>
      </c>
      <c r="D20" s="209"/>
      <c r="E20" s="210"/>
      <c r="F20" s="210"/>
      <c r="G20" s="187"/>
      <c r="H20" s="187"/>
      <c r="I20" s="188"/>
      <c r="J20" s="188"/>
      <c r="K20" s="180"/>
    </row>
    <row r="21" spans="2:11" ht="25.5" customHeight="1">
      <c r="B21" s="49">
        <v>10</v>
      </c>
      <c r="C21" s="208" t="s">
        <v>178</v>
      </c>
      <c r="D21" s="209"/>
      <c r="E21" s="210"/>
      <c r="F21" s="210"/>
      <c r="G21" s="187"/>
      <c r="H21" s="187"/>
      <c r="I21" s="188"/>
      <c r="J21" s="188"/>
      <c r="K21" s="180"/>
    </row>
    <row r="22" spans="2:11" ht="25.5" customHeight="1">
      <c r="B22" s="49">
        <v>11</v>
      </c>
      <c r="C22" s="208" t="s">
        <v>178</v>
      </c>
      <c r="D22" s="209"/>
      <c r="E22" s="210"/>
      <c r="F22" s="210"/>
      <c r="G22" s="187"/>
      <c r="H22" s="187"/>
      <c r="I22" s="188"/>
      <c r="J22" s="188"/>
      <c r="K22" s="180"/>
    </row>
    <row r="23" spans="2:11" ht="25.5" customHeight="1">
      <c r="B23" s="49">
        <v>12</v>
      </c>
      <c r="C23" s="208" t="s">
        <v>178</v>
      </c>
      <c r="D23" s="209"/>
      <c r="E23" s="210"/>
      <c r="F23" s="210"/>
      <c r="G23" s="187"/>
      <c r="H23" s="187"/>
      <c r="I23" s="188"/>
      <c r="J23" s="188"/>
      <c r="K23" s="180"/>
    </row>
    <row r="24" spans="2:11" ht="25.5" customHeight="1">
      <c r="B24" s="49">
        <v>13</v>
      </c>
      <c r="C24" s="208" t="s">
        <v>178</v>
      </c>
      <c r="D24" s="209"/>
      <c r="E24" s="210"/>
      <c r="F24" s="210"/>
      <c r="G24" s="187"/>
      <c r="H24" s="187"/>
      <c r="I24" s="188"/>
      <c r="J24" s="188"/>
      <c r="K24" s="180"/>
    </row>
    <row r="25" spans="2:11" ht="25.5" customHeight="1">
      <c r="B25" s="49">
        <v>14</v>
      </c>
      <c r="C25" s="208" t="s">
        <v>178</v>
      </c>
      <c r="D25" s="209"/>
      <c r="E25" s="210"/>
      <c r="F25" s="210"/>
      <c r="G25" s="187"/>
      <c r="H25" s="187"/>
      <c r="I25" s="188"/>
      <c r="J25" s="188"/>
      <c r="K25" s="180"/>
    </row>
    <row r="26" spans="2:11" ht="25.5" customHeight="1">
      <c r="B26" s="49">
        <v>15</v>
      </c>
      <c r="C26" s="208" t="s">
        <v>178</v>
      </c>
      <c r="D26" s="209"/>
      <c r="E26" s="210"/>
      <c r="F26" s="210"/>
      <c r="G26" s="187"/>
      <c r="H26" s="187"/>
      <c r="I26" s="188"/>
      <c r="J26" s="188"/>
      <c r="K26" s="180"/>
    </row>
    <row r="27" spans="2:11" ht="25.5" customHeight="1">
      <c r="B27" s="49">
        <v>16</v>
      </c>
      <c r="C27" s="208" t="s">
        <v>178</v>
      </c>
      <c r="D27" s="209"/>
      <c r="E27" s="210"/>
      <c r="F27" s="210"/>
      <c r="G27" s="187"/>
      <c r="H27" s="187"/>
      <c r="I27" s="188"/>
      <c r="J27" s="188"/>
      <c r="K27" s="180"/>
    </row>
    <row r="28" spans="2:11" ht="25.5" customHeight="1">
      <c r="B28" s="49">
        <v>17</v>
      </c>
      <c r="C28" s="208" t="s">
        <v>178</v>
      </c>
      <c r="D28" s="209"/>
      <c r="E28" s="210"/>
      <c r="F28" s="210"/>
      <c r="G28" s="187"/>
      <c r="H28" s="187"/>
      <c r="I28" s="188"/>
      <c r="J28" s="188"/>
      <c r="K28" s="180"/>
    </row>
    <row r="29" spans="2:11" ht="25.5" customHeight="1">
      <c r="B29" s="49">
        <v>18</v>
      </c>
      <c r="C29" s="208" t="s">
        <v>178</v>
      </c>
      <c r="D29" s="209"/>
      <c r="E29" s="210"/>
      <c r="F29" s="210"/>
      <c r="G29" s="187"/>
      <c r="H29" s="187"/>
      <c r="I29" s="188"/>
      <c r="J29" s="188"/>
      <c r="K29" s="180"/>
    </row>
    <row r="30" spans="2:11" ht="25.5" customHeight="1">
      <c r="B30" s="49">
        <v>19</v>
      </c>
      <c r="C30" s="208" t="s">
        <v>178</v>
      </c>
      <c r="D30" s="209"/>
      <c r="E30" s="210"/>
      <c r="F30" s="210"/>
      <c r="G30" s="187"/>
      <c r="H30" s="187"/>
      <c r="I30" s="188"/>
      <c r="J30" s="188"/>
      <c r="K30" s="180"/>
    </row>
    <row r="31" spans="2:11" ht="25.5" customHeight="1">
      <c r="B31" s="49">
        <v>20</v>
      </c>
      <c r="C31" s="208" t="s">
        <v>178</v>
      </c>
      <c r="D31" s="209"/>
      <c r="E31" s="210"/>
      <c r="F31" s="210"/>
      <c r="G31" s="211"/>
      <c r="H31" s="211"/>
      <c r="I31" s="189"/>
      <c r="J31" s="189"/>
      <c r="K31" s="180"/>
    </row>
    <row r="32" spans="2:11" ht="25.5" customHeight="1">
      <c r="B32" s="49">
        <v>21</v>
      </c>
      <c r="C32" s="208" t="s">
        <v>178</v>
      </c>
      <c r="D32" s="209"/>
      <c r="E32" s="210"/>
      <c r="F32" s="210"/>
      <c r="G32" s="211"/>
      <c r="H32" s="211"/>
      <c r="I32" s="189"/>
      <c r="J32" s="189"/>
      <c r="K32" s="180"/>
    </row>
    <row r="33" spans="2:11" ht="25.5" customHeight="1">
      <c r="B33" s="49">
        <v>22</v>
      </c>
      <c r="C33" s="208" t="s">
        <v>178</v>
      </c>
      <c r="D33" s="209"/>
      <c r="E33" s="210"/>
      <c r="F33" s="210"/>
      <c r="G33" s="187"/>
      <c r="H33" s="187"/>
      <c r="I33" s="188"/>
      <c r="J33" s="188"/>
      <c r="K33" s="180"/>
    </row>
    <row r="34" spans="2:11" ht="25.5" customHeight="1">
      <c r="B34" s="49">
        <v>23</v>
      </c>
      <c r="C34" s="208" t="s">
        <v>178</v>
      </c>
      <c r="D34" s="209"/>
      <c r="E34" s="210"/>
      <c r="F34" s="210"/>
      <c r="G34" s="211"/>
      <c r="H34" s="211"/>
      <c r="I34" s="189"/>
      <c r="J34" s="189"/>
      <c r="K34" s="180"/>
    </row>
    <row r="35" spans="2:11" ht="25.5" customHeight="1">
      <c r="B35" s="49">
        <v>24</v>
      </c>
      <c r="C35" s="208" t="s">
        <v>178</v>
      </c>
      <c r="D35" s="209"/>
      <c r="E35" s="210"/>
      <c r="F35" s="210"/>
      <c r="G35" s="187"/>
      <c r="H35" s="187"/>
      <c r="I35" s="188"/>
      <c r="J35" s="188"/>
      <c r="K35" s="180"/>
    </row>
    <row r="36" spans="2:11" ht="25.5" customHeight="1" thickBot="1">
      <c r="B36" s="49">
        <v>25</v>
      </c>
      <c r="C36" s="208" t="s">
        <v>178</v>
      </c>
      <c r="D36" s="209"/>
      <c r="E36" s="210"/>
      <c r="F36" s="210"/>
      <c r="G36" s="187"/>
      <c r="H36" s="187"/>
      <c r="I36" s="188"/>
      <c r="J36" s="188"/>
      <c r="K36" s="180"/>
    </row>
    <row r="37" spans="2:11" ht="25.5" customHeight="1" hidden="1" outlineLevel="1">
      <c r="B37" s="49">
        <v>26</v>
      </c>
      <c r="C37" s="208" t="s">
        <v>178</v>
      </c>
      <c r="D37" s="209"/>
      <c r="E37" s="210"/>
      <c r="F37" s="210"/>
      <c r="G37" s="187"/>
      <c r="H37" s="187"/>
      <c r="I37" s="188"/>
      <c r="J37" s="188"/>
      <c r="K37" s="180"/>
    </row>
    <row r="38" spans="2:11" ht="25.5" customHeight="1" hidden="1" outlineLevel="1">
      <c r="B38" s="49">
        <v>27</v>
      </c>
      <c r="C38" s="208" t="s">
        <v>178</v>
      </c>
      <c r="D38" s="209"/>
      <c r="E38" s="210"/>
      <c r="F38" s="210"/>
      <c r="G38" s="187"/>
      <c r="H38" s="187"/>
      <c r="I38" s="188"/>
      <c r="J38" s="188"/>
      <c r="K38" s="180"/>
    </row>
    <row r="39" spans="2:11" ht="25.5" customHeight="1" hidden="1" outlineLevel="1">
      <c r="B39" s="49">
        <v>28</v>
      </c>
      <c r="C39" s="208" t="s">
        <v>178</v>
      </c>
      <c r="D39" s="209"/>
      <c r="E39" s="210"/>
      <c r="F39" s="210"/>
      <c r="G39" s="187"/>
      <c r="H39" s="187"/>
      <c r="I39" s="188"/>
      <c r="J39" s="188"/>
      <c r="K39" s="180"/>
    </row>
    <row r="40" spans="2:11" ht="25.5" customHeight="1" hidden="1" outlineLevel="1">
      <c r="B40" s="49">
        <v>29</v>
      </c>
      <c r="C40" s="208" t="s">
        <v>178</v>
      </c>
      <c r="D40" s="209"/>
      <c r="E40" s="210"/>
      <c r="F40" s="210"/>
      <c r="G40" s="187"/>
      <c r="H40" s="187"/>
      <c r="I40" s="188"/>
      <c r="J40" s="188"/>
      <c r="K40" s="180"/>
    </row>
    <row r="41" spans="2:11" ht="25.5" customHeight="1" hidden="1" outlineLevel="1">
      <c r="B41" s="49">
        <v>30</v>
      </c>
      <c r="C41" s="208" t="s">
        <v>178</v>
      </c>
      <c r="D41" s="209"/>
      <c r="E41" s="210"/>
      <c r="F41" s="210"/>
      <c r="G41" s="187"/>
      <c r="H41" s="187"/>
      <c r="I41" s="188"/>
      <c r="J41" s="188"/>
      <c r="K41" s="180"/>
    </row>
    <row r="42" spans="2:11" ht="25.5" customHeight="1" hidden="1" outlineLevel="1">
      <c r="B42" s="49">
        <v>31</v>
      </c>
      <c r="C42" s="208" t="s">
        <v>178</v>
      </c>
      <c r="D42" s="209"/>
      <c r="E42" s="210"/>
      <c r="F42" s="210"/>
      <c r="G42" s="187"/>
      <c r="H42" s="187"/>
      <c r="I42" s="188"/>
      <c r="J42" s="188"/>
      <c r="K42" s="180"/>
    </row>
    <row r="43" spans="2:11" ht="25.5" customHeight="1" hidden="1" outlineLevel="1">
      <c r="B43" s="49">
        <v>32</v>
      </c>
      <c r="C43" s="208" t="s">
        <v>178</v>
      </c>
      <c r="D43" s="209"/>
      <c r="E43" s="210"/>
      <c r="F43" s="210"/>
      <c r="G43" s="187"/>
      <c r="H43" s="187"/>
      <c r="I43" s="188"/>
      <c r="J43" s="188"/>
      <c r="K43" s="180"/>
    </row>
    <row r="44" spans="2:11" ht="25.5" customHeight="1" hidden="1" outlineLevel="1">
      <c r="B44" s="49">
        <v>33</v>
      </c>
      <c r="C44" s="208" t="s">
        <v>178</v>
      </c>
      <c r="D44" s="209"/>
      <c r="E44" s="210"/>
      <c r="F44" s="210"/>
      <c r="G44" s="187"/>
      <c r="H44" s="187"/>
      <c r="I44" s="188"/>
      <c r="J44" s="188"/>
      <c r="K44" s="180"/>
    </row>
    <row r="45" spans="2:11" ht="25.5" customHeight="1" hidden="1" outlineLevel="1">
      <c r="B45" s="49">
        <v>34</v>
      </c>
      <c r="C45" s="208" t="s">
        <v>178</v>
      </c>
      <c r="D45" s="209"/>
      <c r="E45" s="210"/>
      <c r="F45" s="210"/>
      <c r="G45" s="187"/>
      <c r="H45" s="187"/>
      <c r="I45" s="188"/>
      <c r="J45" s="188"/>
      <c r="K45" s="180"/>
    </row>
    <row r="46" spans="2:11" ht="25.5" customHeight="1" hidden="1" outlineLevel="1">
      <c r="B46" s="49">
        <v>35</v>
      </c>
      <c r="C46" s="208" t="s">
        <v>178</v>
      </c>
      <c r="D46" s="209"/>
      <c r="E46" s="210"/>
      <c r="F46" s="210"/>
      <c r="G46" s="187"/>
      <c r="H46" s="187"/>
      <c r="I46" s="188"/>
      <c r="J46" s="188"/>
      <c r="K46" s="180"/>
    </row>
    <row r="47" spans="2:11" ht="25.5" customHeight="1" hidden="1" outlineLevel="1">
      <c r="B47" s="49">
        <v>36</v>
      </c>
      <c r="C47" s="208" t="s">
        <v>178</v>
      </c>
      <c r="D47" s="209"/>
      <c r="E47" s="210"/>
      <c r="F47" s="210"/>
      <c r="G47" s="187"/>
      <c r="H47" s="187"/>
      <c r="I47" s="188"/>
      <c r="J47" s="188"/>
      <c r="K47" s="180"/>
    </row>
    <row r="48" spans="2:11" ht="25.5" customHeight="1" hidden="1" outlineLevel="1">
      <c r="B48" s="49">
        <v>37</v>
      </c>
      <c r="C48" s="208" t="s">
        <v>178</v>
      </c>
      <c r="D48" s="209"/>
      <c r="E48" s="210"/>
      <c r="F48" s="210"/>
      <c r="G48" s="187"/>
      <c r="H48" s="187"/>
      <c r="I48" s="188"/>
      <c r="J48" s="188"/>
      <c r="K48" s="180"/>
    </row>
    <row r="49" spans="2:11" ht="25.5" customHeight="1" hidden="1" outlineLevel="1">
      <c r="B49" s="49">
        <v>38</v>
      </c>
      <c r="C49" s="208" t="s">
        <v>178</v>
      </c>
      <c r="D49" s="209"/>
      <c r="E49" s="210"/>
      <c r="F49" s="210"/>
      <c r="G49" s="187"/>
      <c r="H49" s="187"/>
      <c r="I49" s="188"/>
      <c r="J49" s="188"/>
      <c r="K49" s="180"/>
    </row>
    <row r="50" spans="2:11" ht="25.5" customHeight="1" hidden="1" outlineLevel="1">
      <c r="B50" s="49">
        <v>39</v>
      </c>
      <c r="C50" s="208" t="s">
        <v>178</v>
      </c>
      <c r="D50" s="209"/>
      <c r="E50" s="210"/>
      <c r="F50" s="210"/>
      <c r="G50" s="187"/>
      <c r="H50" s="187"/>
      <c r="I50" s="188"/>
      <c r="J50" s="188"/>
      <c r="K50" s="180"/>
    </row>
    <row r="51" spans="2:11" ht="25.5" customHeight="1" hidden="1" outlineLevel="1">
      <c r="B51" s="49">
        <v>40</v>
      </c>
      <c r="C51" s="208" t="s">
        <v>178</v>
      </c>
      <c r="D51" s="209"/>
      <c r="E51" s="210"/>
      <c r="F51" s="210"/>
      <c r="G51" s="187"/>
      <c r="H51" s="187"/>
      <c r="I51" s="188"/>
      <c r="J51" s="188"/>
      <c r="K51" s="180"/>
    </row>
    <row r="52" spans="2:11" ht="25.5" customHeight="1" hidden="1" outlineLevel="1">
      <c r="B52" s="49">
        <v>41</v>
      </c>
      <c r="C52" s="208" t="s">
        <v>178</v>
      </c>
      <c r="D52" s="209"/>
      <c r="E52" s="210"/>
      <c r="F52" s="210"/>
      <c r="G52" s="187"/>
      <c r="H52" s="187"/>
      <c r="I52" s="188"/>
      <c r="J52" s="188"/>
      <c r="K52" s="180"/>
    </row>
    <row r="53" spans="2:11" ht="25.5" customHeight="1" hidden="1" outlineLevel="1">
      <c r="B53" s="49">
        <v>42</v>
      </c>
      <c r="C53" s="208" t="s">
        <v>178</v>
      </c>
      <c r="D53" s="209"/>
      <c r="E53" s="210"/>
      <c r="F53" s="210"/>
      <c r="G53" s="187"/>
      <c r="H53" s="187"/>
      <c r="I53" s="188"/>
      <c r="J53" s="188"/>
      <c r="K53" s="180"/>
    </row>
    <row r="54" spans="2:11" ht="25.5" customHeight="1" hidden="1" outlineLevel="1">
      <c r="B54" s="49">
        <v>43</v>
      </c>
      <c r="C54" s="208" t="s">
        <v>178</v>
      </c>
      <c r="D54" s="209"/>
      <c r="E54" s="210"/>
      <c r="F54" s="210"/>
      <c r="G54" s="187"/>
      <c r="H54" s="187"/>
      <c r="I54" s="188"/>
      <c r="J54" s="188"/>
      <c r="K54" s="180"/>
    </row>
    <row r="55" spans="2:11" ht="25.5" customHeight="1" hidden="1" outlineLevel="1">
      <c r="B55" s="49">
        <v>44</v>
      </c>
      <c r="C55" s="208" t="s">
        <v>178</v>
      </c>
      <c r="D55" s="209"/>
      <c r="E55" s="210"/>
      <c r="F55" s="210"/>
      <c r="G55" s="187"/>
      <c r="H55" s="187"/>
      <c r="I55" s="188"/>
      <c r="J55" s="188"/>
      <c r="K55" s="180"/>
    </row>
    <row r="56" spans="2:11" ht="25.5" customHeight="1" hidden="1" outlineLevel="1">
      <c r="B56" s="49">
        <v>45</v>
      </c>
      <c r="C56" s="208" t="s">
        <v>178</v>
      </c>
      <c r="D56" s="209"/>
      <c r="E56" s="210"/>
      <c r="F56" s="210"/>
      <c r="G56" s="187"/>
      <c r="H56" s="187"/>
      <c r="I56" s="188"/>
      <c r="J56" s="188"/>
      <c r="K56" s="180"/>
    </row>
    <row r="57" spans="2:11" ht="25.5" customHeight="1" hidden="1" outlineLevel="1">
      <c r="B57" s="49">
        <v>46</v>
      </c>
      <c r="C57" s="208" t="s">
        <v>178</v>
      </c>
      <c r="D57" s="209"/>
      <c r="E57" s="210"/>
      <c r="F57" s="210"/>
      <c r="G57" s="187"/>
      <c r="H57" s="187"/>
      <c r="I57" s="188"/>
      <c r="J57" s="188"/>
      <c r="K57" s="180"/>
    </row>
    <row r="58" spans="2:11" ht="25.5" customHeight="1" hidden="1" outlineLevel="1">
      <c r="B58" s="49">
        <v>47</v>
      </c>
      <c r="C58" s="208" t="s">
        <v>178</v>
      </c>
      <c r="D58" s="209"/>
      <c r="E58" s="210"/>
      <c r="F58" s="210"/>
      <c r="G58" s="187"/>
      <c r="H58" s="187"/>
      <c r="I58" s="188"/>
      <c r="J58" s="188"/>
      <c r="K58" s="180"/>
    </row>
    <row r="59" spans="2:11" ht="25.5" customHeight="1" hidden="1" outlineLevel="1">
      <c r="B59" s="49">
        <v>48</v>
      </c>
      <c r="C59" s="208" t="s">
        <v>178</v>
      </c>
      <c r="D59" s="209"/>
      <c r="E59" s="210"/>
      <c r="F59" s="210"/>
      <c r="G59" s="187"/>
      <c r="H59" s="187"/>
      <c r="I59" s="188"/>
      <c r="J59" s="188"/>
      <c r="K59" s="180"/>
    </row>
    <row r="60" spans="2:11" ht="25.5" customHeight="1" hidden="1" outlineLevel="1">
      <c r="B60" s="49">
        <v>49</v>
      </c>
      <c r="C60" s="208" t="s">
        <v>178</v>
      </c>
      <c r="D60" s="209"/>
      <c r="E60" s="210"/>
      <c r="F60" s="210"/>
      <c r="G60" s="187"/>
      <c r="H60" s="187"/>
      <c r="I60" s="188"/>
      <c r="J60" s="188"/>
      <c r="K60" s="180"/>
    </row>
    <row r="61" spans="2:11" ht="25.5" customHeight="1" hidden="1" outlineLevel="1">
      <c r="B61" s="49">
        <v>50</v>
      </c>
      <c r="C61" s="208" t="s">
        <v>178</v>
      </c>
      <c r="D61" s="209"/>
      <c r="E61" s="210"/>
      <c r="F61" s="210"/>
      <c r="G61" s="187"/>
      <c r="H61" s="187"/>
      <c r="I61" s="188"/>
      <c r="J61" s="188"/>
      <c r="K61" s="180"/>
    </row>
    <row r="62" spans="2:11" ht="25.5" customHeight="1" hidden="1" outlineLevel="1">
      <c r="B62" s="49">
        <v>51</v>
      </c>
      <c r="C62" s="208" t="s">
        <v>178</v>
      </c>
      <c r="D62" s="209"/>
      <c r="E62" s="210"/>
      <c r="F62" s="210"/>
      <c r="G62" s="187"/>
      <c r="H62" s="187"/>
      <c r="I62" s="188"/>
      <c r="J62" s="188"/>
      <c r="K62" s="180"/>
    </row>
    <row r="63" spans="2:11" ht="25.5" customHeight="1" hidden="1" outlineLevel="1">
      <c r="B63" s="49">
        <v>52</v>
      </c>
      <c r="C63" s="208" t="s">
        <v>178</v>
      </c>
      <c r="D63" s="209"/>
      <c r="E63" s="210"/>
      <c r="F63" s="210"/>
      <c r="G63" s="187"/>
      <c r="H63" s="187"/>
      <c r="I63" s="188"/>
      <c r="J63" s="188"/>
      <c r="K63" s="180"/>
    </row>
    <row r="64" spans="2:11" ht="25.5" customHeight="1" hidden="1" outlineLevel="1" thickBot="1">
      <c r="B64" s="49">
        <v>53</v>
      </c>
      <c r="C64" s="208" t="s">
        <v>178</v>
      </c>
      <c r="D64" s="209"/>
      <c r="E64" s="210"/>
      <c r="F64" s="210"/>
      <c r="G64" s="211"/>
      <c r="H64" s="211"/>
      <c r="I64" s="189"/>
      <c r="J64" s="189"/>
      <c r="K64" s="180"/>
    </row>
    <row r="65" spans="2:11" ht="25.5" customHeight="1" collapsed="1" thickBot="1">
      <c r="B65" s="412" t="s">
        <v>49</v>
      </c>
      <c r="C65" s="413"/>
      <c r="D65" s="413"/>
      <c r="E65" s="413"/>
      <c r="F65" s="413"/>
      <c r="G65" s="217">
        <f>SUM(G12:G64)</f>
        <v>0</v>
      </c>
      <c r="H65" s="219"/>
      <c r="I65" s="218">
        <f>SUM(I12:I64)</f>
        <v>0</v>
      </c>
      <c r="J65" s="207">
        <f>SUM(J12:J64)</f>
        <v>0</v>
      </c>
      <c r="K65" s="109"/>
    </row>
    <row r="67" ht="13.5">
      <c r="A67" s="37" t="s">
        <v>282</v>
      </c>
    </row>
    <row r="70" ht="15"/>
    <row r="71" ht="15"/>
    <row r="72" ht="15"/>
    <row r="73" ht="15"/>
    <row r="74" ht="15"/>
    <row r="75" ht="15"/>
    <row r="76" ht="15"/>
    <row r="77" ht="15"/>
    <row r="78" ht="15"/>
    <row r="79" ht="15"/>
  </sheetData>
  <sheetProtection/>
  <mergeCells count="5">
    <mergeCell ref="B65:F65"/>
    <mergeCell ref="D2:J2"/>
    <mergeCell ref="M10:O10"/>
    <mergeCell ref="M5:M6"/>
    <mergeCell ref="N5:O5"/>
  </mergeCells>
  <dataValidations count="1">
    <dataValidation type="list" allowBlank="1" showInputMessage="1" showErrorMessage="1" sqref="F12:F64">
      <formula1>"20F,40F"</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tabColor theme="9" tint="-0.24997000396251678"/>
  </sheetPr>
  <dimension ref="A1:J41"/>
  <sheetViews>
    <sheetView showZeros="0" zoomScalePageLayoutView="0" workbookViewId="0" topLeftCell="A1">
      <selection activeCell="D6" sqref="D6"/>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5">
      <c r="A1" t="s">
        <v>220</v>
      </c>
    </row>
    <row r="2" ht="15">
      <c r="I2" s="2" t="s">
        <v>0</v>
      </c>
    </row>
    <row r="3" ht="30" customHeight="1"/>
    <row r="4" ht="15">
      <c r="B4" t="s">
        <v>1</v>
      </c>
    </row>
    <row r="5" spans="2:5" ht="15">
      <c r="B5" t="s">
        <v>260</v>
      </c>
      <c r="D5" s="178" t="s">
        <v>287</v>
      </c>
      <c r="E5" t="s">
        <v>261</v>
      </c>
    </row>
    <row r="6" ht="30" customHeight="1"/>
    <row r="7" ht="15">
      <c r="E7" s="15" t="s">
        <v>35</v>
      </c>
    </row>
    <row r="8" spans="6:9" ht="19.5" customHeight="1">
      <c r="F8" s="24" t="s">
        <v>33</v>
      </c>
      <c r="G8" s="264"/>
      <c r="H8" s="264"/>
      <c r="I8" s="264"/>
    </row>
    <row r="9" spans="6:9" ht="19.5" customHeight="1">
      <c r="F9" s="24" t="s">
        <v>34</v>
      </c>
      <c r="G9" s="264"/>
      <c r="H9" s="264"/>
      <c r="I9" s="264"/>
    </row>
    <row r="10" spans="6:10" ht="19.5" customHeight="1">
      <c r="F10" s="23" t="s">
        <v>3</v>
      </c>
      <c r="G10" s="265"/>
      <c r="H10" s="265"/>
      <c r="I10" s="265"/>
      <c r="J10" s="15"/>
    </row>
    <row r="11" ht="29.25" customHeight="1"/>
    <row r="12" spans="2:9" ht="22.5" customHeight="1">
      <c r="B12" s="268" t="s">
        <v>159</v>
      </c>
      <c r="C12" s="269"/>
      <c r="D12" s="269"/>
      <c r="E12" s="269"/>
      <c r="F12" s="269"/>
      <c r="G12" s="269"/>
      <c r="H12" s="269"/>
      <c r="I12" s="269"/>
    </row>
    <row r="14" spans="1:10" ht="39.75" customHeight="1">
      <c r="A14" s="267" t="s">
        <v>153</v>
      </c>
      <c r="B14" s="267"/>
      <c r="C14" s="267"/>
      <c r="D14" s="267"/>
      <c r="E14" s="267"/>
      <c r="F14" s="267"/>
      <c r="G14" s="267"/>
      <c r="H14" s="267"/>
      <c r="I14" s="267"/>
      <c r="J14" s="267"/>
    </row>
    <row r="15" ht="28.5" customHeight="1"/>
    <row r="16" ht="15">
      <c r="F16" s="57" t="s">
        <v>89</v>
      </c>
    </row>
    <row r="17" ht="29.25" customHeight="1"/>
    <row r="18" spans="2:6" ht="24.75" customHeight="1">
      <c r="B18" s="57">
        <v>1</v>
      </c>
      <c r="C18" t="s">
        <v>160</v>
      </c>
      <c r="E18" s="420"/>
      <c r="F18" s="420"/>
    </row>
    <row r="19" spans="2:6" ht="19.5" customHeight="1">
      <c r="B19" s="57"/>
      <c r="E19" s="104"/>
      <c r="F19" s="104"/>
    </row>
    <row r="21" spans="2:3" ht="18.75" customHeight="1">
      <c r="B21" s="57">
        <v>2</v>
      </c>
      <c r="C21" t="s">
        <v>162</v>
      </c>
    </row>
    <row r="22" spans="4:9" ht="26.25" customHeight="1">
      <c r="D22" s="58" t="s">
        <v>154</v>
      </c>
      <c r="E22" s="58" t="s">
        <v>155</v>
      </c>
      <c r="F22" s="58" t="s">
        <v>163</v>
      </c>
      <c r="G22" s="63" t="s">
        <v>156</v>
      </c>
      <c r="H22" s="342" t="s">
        <v>164</v>
      </c>
      <c r="I22" s="252"/>
    </row>
    <row r="23" spans="4:9" ht="63" customHeight="1">
      <c r="D23" s="132"/>
      <c r="E23" s="132"/>
      <c r="F23" s="213" t="s">
        <v>157</v>
      </c>
      <c r="G23" s="214"/>
      <c r="H23" s="418"/>
      <c r="I23" s="419"/>
    </row>
    <row r="24" spans="5:9" ht="13.5">
      <c r="E24" s="20"/>
      <c r="F24" s="46"/>
      <c r="G24" s="20"/>
      <c r="H24" s="20"/>
      <c r="I24" s="20"/>
    </row>
    <row r="25" spans="4:9" ht="21.75" customHeight="1">
      <c r="D25" s="20"/>
      <c r="E25" s="20"/>
      <c r="F25" s="20"/>
      <c r="G25" s="20"/>
      <c r="H25" s="20"/>
      <c r="I25" s="20"/>
    </row>
    <row r="27" ht="13.5">
      <c r="B27" s="57"/>
    </row>
    <row r="28" ht="13.5">
      <c r="C28" s="18"/>
    </row>
    <row r="29" ht="13.5">
      <c r="C29" s="18"/>
    </row>
    <row r="30" ht="13.5">
      <c r="C30" s="18"/>
    </row>
    <row r="31" ht="13.5">
      <c r="C31" s="18"/>
    </row>
    <row r="39" spans="7:9" ht="13.5">
      <c r="G39" t="s">
        <v>165</v>
      </c>
      <c r="H39" s="417"/>
      <c r="I39" s="417"/>
    </row>
    <row r="41" spans="7:9" ht="13.5">
      <c r="G41" t="s">
        <v>92</v>
      </c>
      <c r="H41" s="417"/>
      <c r="I41" s="417"/>
    </row>
  </sheetData>
  <sheetProtection/>
  <mergeCells count="10">
    <mergeCell ref="G8:I8"/>
    <mergeCell ref="G9:I9"/>
    <mergeCell ref="G10:I10"/>
    <mergeCell ref="H41:I41"/>
    <mergeCell ref="H22:I22"/>
    <mergeCell ref="H23:I23"/>
    <mergeCell ref="H39:I39"/>
    <mergeCell ref="B12:I12"/>
    <mergeCell ref="A14:J14"/>
    <mergeCell ref="E18:F18"/>
  </mergeCells>
  <printOptions/>
  <pageMargins left="0.7" right="0.7" top="0.75" bottom="0.75" header="0.3" footer="0.3"/>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F6"/>
  <sheetViews>
    <sheetView zoomScalePageLayoutView="0" workbookViewId="0" topLeftCell="A1">
      <selection activeCell="G16" sqref="G16"/>
    </sheetView>
  </sheetViews>
  <sheetFormatPr defaultColWidth="9.140625" defaultRowHeight="15"/>
  <cols>
    <col min="1" max="1" width="16.421875" style="0" customWidth="1"/>
    <col min="3" max="3" width="3.421875" style="0" bestFit="1" customWidth="1"/>
    <col min="4" max="4" width="3.421875" style="0" customWidth="1"/>
    <col min="6" max="6" width="4.00390625" style="0" customWidth="1"/>
  </cols>
  <sheetData>
    <row r="1" spans="2:5" ht="13.5">
      <c r="B1" t="s">
        <v>255</v>
      </c>
      <c r="E1" t="s">
        <v>183</v>
      </c>
    </row>
    <row r="2" spans="1:6" ht="13.5">
      <c r="A2" t="s">
        <v>259</v>
      </c>
      <c r="B2" t="e">
        <f>'1号様式の１'!I46</f>
        <v>#N/A</v>
      </c>
      <c r="C2">
        <f>_xlfn.IFERROR(B2,0)</f>
        <v>0</v>
      </c>
      <c r="E2">
        <f>'７号様式の１'!I26</f>
        <v>0</v>
      </c>
      <c r="F2">
        <f>_xlfn.IFERROR(E2,0)</f>
        <v>0</v>
      </c>
    </row>
    <row r="3" spans="1:6" ht="13.5">
      <c r="A3" t="s">
        <v>258</v>
      </c>
      <c r="B3" t="e">
        <f>'1号様式の2'!G38</f>
        <v>#N/A</v>
      </c>
      <c r="C3">
        <f>_xlfn.IFERROR(B3,0)</f>
        <v>0</v>
      </c>
      <c r="E3">
        <f>'７号様式の１'!G48</f>
        <v>0</v>
      </c>
      <c r="F3">
        <f>_xlfn.IFERROR(E3,0)</f>
        <v>0</v>
      </c>
    </row>
    <row r="4" spans="1:6" ht="13.5">
      <c r="A4" t="s">
        <v>257</v>
      </c>
      <c r="B4" t="e">
        <f>'1号様式の３'!I29</f>
        <v>#N/A</v>
      </c>
      <c r="C4">
        <f>_xlfn.IFERROR(B4,0)</f>
        <v>0</v>
      </c>
      <c r="E4">
        <f>'７号様式の２'!I17</f>
        <v>0</v>
      </c>
      <c r="F4">
        <f>_xlfn.IFERROR(E4,0)</f>
        <v>0</v>
      </c>
    </row>
    <row r="5" spans="1:6" ht="13.5">
      <c r="A5" t="s">
        <v>256</v>
      </c>
      <c r="B5" t="e">
        <f>'1号様式の３'!I51</f>
        <v>#N/A</v>
      </c>
      <c r="C5">
        <f>_xlfn.IFERROR(B5,0)</f>
        <v>0</v>
      </c>
      <c r="E5">
        <f>'７号様式の２'!I32</f>
        <v>0</v>
      </c>
      <c r="F5">
        <f>_xlfn.IFERROR(E5,0)</f>
        <v>0</v>
      </c>
    </row>
    <row r="6" spans="3:6" ht="13.5">
      <c r="C6">
        <f>SUM(C2:C5)</f>
        <v>0</v>
      </c>
      <c r="F6">
        <f>SUM(F2:F5)</f>
        <v>0</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O52"/>
  <sheetViews>
    <sheetView zoomScalePageLayoutView="0" workbookViewId="0" topLeftCell="A1">
      <selection activeCell="Q19" sqref="Q19"/>
    </sheetView>
  </sheetViews>
  <sheetFormatPr defaultColWidth="9.140625" defaultRowHeight="15"/>
  <cols>
    <col min="1" max="1" width="1.421875" style="0" customWidth="1"/>
    <col min="2" max="2" width="4.28125" style="0" customWidth="1"/>
    <col min="3" max="3" width="5.28125" style="0" customWidth="1"/>
    <col min="4" max="4" width="12.140625" style="0" customWidth="1"/>
    <col min="5" max="10" width="11.140625" style="0" customWidth="1"/>
    <col min="11" max="11" width="9.00390625" style="0" customWidth="1"/>
    <col min="12" max="12" width="4.8515625" style="0" hidden="1" customWidth="1"/>
    <col min="13" max="13" width="6.421875" style="0" hidden="1" customWidth="1"/>
    <col min="14" max="14" width="3.57421875" style="0" hidden="1" customWidth="1"/>
    <col min="15" max="15" width="9.00390625" style="0" hidden="1" customWidth="1"/>
    <col min="16" max="16" width="9.00390625" style="0" customWidth="1"/>
  </cols>
  <sheetData>
    <row r="1" spans="1:6" ht="15">
      <c r="A1" s="73" t="s">
        <v>210</v>
      </c>
      <c r="B1" s="81"/>
      <c r="C1" s="41"/>
      <c r="E1" s="41"/>
      <c r="F1" s="41"/>
    </row>
    <row r="2" spans="1:8" ht="17.25">
      <c r="A2" s="41"/>
      <c r="B2" s="41"/>
      <c r="C2" s="41"/>
      <c r="E2" s="278" t="s">
        <v>38</v>
      </c>
      <c r="F2" s="278"/>
      <c r="G2" s="278"/>
      <c r="H2" s="27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9.75" customHeight="1">
      <c r="A6" s="41"/>
      <c r="B6" s="41"/>
      <c r="C6" s="41"/>
      <c r="D6" s="41"/>
      <c r="E6" s="41"/>
      <c r="F6" s="41"/>
    </row>
    <row r="7" spans="1:10" ht="16.5" customHeight="1">
      <c r="A7" s="41"/>
      <c r="B7" s="44" t="s">
        <v>168</v>
      </c>
      <c r="C7" s="41"/>
      <c r="D7" s="41"/>
      <c r="E7" s="107"/>
      <c r="F7" s="107"/>
      <c r="G7" s="107"/>
      <c r="H7" s="107"/>
      <c r="I7" s="107"/>
      <c r="J7" s="107"/>
    </row>
    <row r="8" spans="2:10" ht="15">
      <c r="B8" s="252" t="s">
        <v>39</v>
      </c>
      <c r="C8" s="252"/>
      <c r="D8" s="252"/>
      <c r="E8" s="255"/>
      <c r="F8" s="256"/>
      <c r="G8" s="255"/>
      <c r="H8" s="256"/>
      <c r="I8" s="255"/>
      <c r="J8" s="256"/>
    </row>
    <row r="9" spans="2:10" ht="15" customHeight="1">
      <c r="B9" s="252" t="s">
        <v>98</v>
      </c>
      <c r="C9" s="252"/>
      <c r="D9" s="252"/>
      <c r="E9" s="255"/>
      <c r="F9" s="256"/>
      <c r="G9" s="255"/>
      <c r="H9" s="256"/>
      <c r="I9" s="255"/>
      <c r="J9" s="256"/>
    </row>
    <row r="10" spans="2:10" ht="15" customHeight="1">
      <c r="B10" s="252" t="s">
        <v>75</v>
      </c>
      <c r="C10" s="252"/>
      <c r="D10" s="252"/>
      <c r="E10" s="255"/>
      <c r="F10" s="256"/>
      <c r="G10" s="255"/>
      <c r="H10" s="256"/>
      <c r="I10" s="255"/>
      <c r="J10" s="256"/>
    </row>
    <row r="11" spans="2:10" ht="15" customHeight="1" thickBot="1">
      <c r="B11" s="270" t="s">
        <v>82</v>
      </c>
      <c r="C11" s="270"/>
      <c r="D11" s="270"/>
      <c r="E11" s="271"/>
      <c r="F11" s="272"/>
      <c r="G11" s="271"/>
      <c r="H11" s="272"/>
      <c r="I11" s="271"/>
      <c r="J11" s="272"/>
    </row>
    <row r="12" spans="2:10" ht="15" customHeight="1">
      <c r="B12" s="279" t="s">
        <v>190</v>
      </c>
      <c r="C12" s="279" t="s">
        <v>95</v>
      </c>
      <c r="D12" s="72" t="s">
        <v>96</v>
      </c>
      <c r="E12" s="276"/>
      <c r="F12" s="277"/>
      <c r="G12" s="276"/>
      <c r="H12" s="277"/>
      <c r="I12" s="276"/>
      <c r="J12" s="277"/>
    </row>
    <row r="13" spans="2:10" ht="15" customHeight="1">
      <c r="B13" s="280"/>
      <c r="C13" s="280"/>
      <c r="D13" s="10" t="s">
        <v>19</v>
      </c>
      <c r="E13" s="11" t="s">
        <v>24</v>
      </c>
      <c r="F13" s="11" t="s">
        <v>23</v>
      </c>
      <c r="G13" s="11" t="s">
        <v>24</v>
      </c>
      <c r="H13" s="11" t="s">
        <v>23</v>
      </c>
      <c r="I13" s="11" t="s">
        <v>24</v>
      </c>
      <c r="J13" s="11" t="s">
        <v>23</v>
      </c>
    </row>
    <row r="14" spans="2:10" ht="15" customHeight="1">
      <c r="B14" s="280"/>
      <c r="C14" s="280"/>
      <c r="D14" s="12" t="s">
        <v>13</v>
      </c>
      <c r="E14" s="145"/>
      <c r="F14" s="145"/>
      <c r="G14" s="145"/>
      <c r="H14" s="145"/>
      <c r="I14" s="145"/>
      <c r="J14" s="145"/>
    </row>
    <row r="15" spans="2:10" ht="15" customHeight="1" thickBot="1">
      <c r="B15" s="281"/>
      <c r="C15" s="281"/>
      <c r="D15" s="13" t="s">
        <v>14</v>
      </c>
      <c r="E15" s="146">
        <f>E14</f>
        <v>0</v>
      </c>
      <c r="F15" s="146">
        <f>F14*2</f>
        <v>0</v>
      </c>
      <c r="G15" s="146">
        <f>G14</f>
        <v>0</v>
      </c>
      <c r="H15" s="146">
        <f>H14*2</f>
        <v>0</v>
      </c>
      <c r="I15" s="146">
        <f>I14</f>
        <v>0</v>
      </c>
      <c r="J15" s="146">
        <f>J14*2</f>
        <v>0</v>
      </c>
    </row>
    <row r="16" spans="2:10" ht="15" customHeight="1" thickTop="1">
      <c r="B16" s="288" t="s">
        <v>196</v>
      </c>
      <c r="C16" s="115" t="s">
        <v>191</v>
      </c>
      <c r="D16" s="56" t="s">
        <v>20</v>
      </c>
      <c r="E16" s="67" t="s">
        <v>24</v>
      </c>
      <c r="F16" s="67" t="s">
        <v>23</v>
      </c>
      <c r="G16" s="67" t="s">
        <v>24</v>
      </c>
      <c r="H16" s="67" t="s">
        <v>23</v>
      </c>
      <c r="I16" s="67" t="s">
        <v>24</v>
      </c>
      <c r="J16" s="67" t="s">
        <v>23</v>
      </c>
    </row>
    <row r="17" spans="2:10" ht="15" customHeight="1">
      <c r="B17" s="289"/>
      <c r="C17" s="88" t="s">
        <v>192</v>
      </c>
      <c r="D17" s="12" t="s">
        <v>13</v>
      </c>
      <c r="E17" s="145"/>
      <c r="F17" s="145"/>
      <c r="G17" s="145"/>
      <c r="H17" s="145"/>
      <c r="I17" s="145"/>
      <c r="J17" s="145"/>
    </row>
    <row r="18" spans="2:10" ht="15" customHeight="1">
      <c r="B18" s="289"/>
      <c r="C18" s="134"/>
      <c r="D18" s="14" t="s">
        <v>14</v>
      </c>
      <c r="E18" s="147">
        <f>E17</f>
        <v>0</v>
      </c>
      <c r="F18" s="147">
        <f>F17*2</f>
        <v>0</v>
      </c>
      <c r="G18" s="147">
        <f>G17</f>
        <v>0</v>
      </c>
      <c r="H18" s="147">
        <f>H17*2</f>
        <v>0</v>
      </c>
      <c r="I18" s="147">
        <f>I17</f>
        <v>0</v>
      </c>
      <c r="J18" s="147">
        <f>J17*2</f>
        <v>0</v>
      </c>
    </row>
    <row r="19" spans="2:10" ht="15" customHeight="1">
      <c r="B19" s="289"/>
      <c r="C19" s="92" t="s">
        <v>194</v>
      </c>
      <c r="D19" s="85" t="s">
        <v>20</v>
      </c>
      <c r="E19" s="67" t="s">
        <v>24</v>
      </c>
      <c r="F19" s="67" t="s">
        <v>23</v>
      </c>
      <c r="G19" s="67" t="s">
        <v>24</v>
      </c>
      <c r="H19" s="67" t="s">
        <v>23</v>
      </c>
      <c r="I19" s="67" t="s">
        <v>24</v>
      </c>
      <c r="J19" s="67" t="s">
        <v>23</v>
      </c>
    </row>
    <row r="20" spans="2:10" ht="15" customHeight="1">
      <c r="B20" s="289"/>
      <c r="C20" s="88" t="s">
        <v>193</v>
      </c>
      <c r="D20" s="86" t="s">
        <v>13</v>
      </c>
      <c r="E20" s="145"/>
      <c r="F20" s="145"/>
      <c r="G20" s="145"/>
      <c r="H20" s="145"/>
      <c r="I20" s="145"/>
      <c r="J20" s="145"/>
    </row>
    <row r="21" spans="2:10" ht="15" customHeight="1">
      <c r="B21" s="289"/>
      <c r="C21" s="133">
        <f>C18+1</f>
        <v>1</v>
      </c>
      <c r="D21" s="87" t="s">
        <v>14</v>
      </c>
      <c r="E21" s="147">
        <f>E20</f>
        <v>0</v>
      </c>
      <c r="F21" s="147">
        <f>F20*2</f>
        <v>0</v>
      </c>
      <c r="G21" s="147">
        <f>G20</f>
        <v>0</v>
      </c>
      <c r="H21" s="147">
        <f>H20*2</f>
        <v>0</v>
      </c>
      <c r="I21" s="147">
        <f>I20</f>
        <v>0</v>
      </c>
      <c r="J21" s="147">
        <f>J20*2</f>
        <v>0</v>
      </c>
    </row>
    <row r="22" spans="2:10" ht="15" customHeight="1">
      <c r="B22" s="289"/>
      <c r="C22" s="92" t="s">
        <v>194</v>
      </c>
      <c r="D22" s="56" t="s">
        <v>20</v>
      </c>
      <c r="E22" s="67" t="s">
        <v>24</v>
      </c>
      <c r="F22" s="67" t="s">
        <v>23</v>
      </c>
      <c r="G22" s="67" t="s">
        <v>24</v>
      </c>
      <c r="H22" s="67" t="s">
        <v>23</v>
      </c>
      <c r="I22" s="67" t="s">
        <v>24</v>
      </c>
      <c r="J22" s="67" t="s">
        <v>23</v>
      </c>
    </row>
    <row r="23" spans="2:10" ht="15" customHeight="1">
      <c r="B23" s="289"/>
      <c r="C23" s="88" t="s">
        <v>195</v>
      </c>
      <c r="D23" s="12" t="s">
        <v>13</v>
      </c>
      <c r="E23" s="145"/>
      <c r="F23" s="145"/>
      <c r="G23" s="145"/>
      <c r="H23" s="145"/>
      <c r="I23" s="145"/>
      <c r="J23" s="145"/>
    </row>
    <row r="24" spans="2:10" ht="15" customHeight="1">
      <c r="B24" s="290"/>
      <c r="C24" s="133">
        <f>C21+1</f>
        <v>2</v>
      </c>
      <c r="D24" s="14" t="s">
        <v>14</v>
      </c>
      <c r="E24" s="147">
        <f>E23</f>
        <v>0</v>
      </c>
      <c r="F24" s="147">
        <f>F23*2</f>
        <v>0</v>
      </c>
      <c r="G24" s="147">
        <f>G23</f>
        <v>0</v>
      </c>
      <c r="H24" s="147">
        <f>H23*2</f>
        <v>0</v>
      </c>
      <c r="I24" s="147">
        <f>I23</f>
        <v>0</v>
      </c>
      <c r="J24" s="147">
        <f>J23*2</f>
        <v>0</v>
      </c>
    </row>
    <row r="25" spans="3:9" ht="30" customHeight="1">
      <c r="C25" s="5"/>
      <c r="D25" s="68"/>
      <c r="E25" s="6"/>
      <c r="F25" s="6"/>
      <c r="G25" s="6"/>
      <c r="I25" s="6"/>
    </row>
    <row r="26" spans="2:10" ht="15" customHeight="1">
      <c r="B26" s="252" t="s">
        <v>39</v>
      </c>
      <c r="C26" s="252"/>
      <c r="D26" s="252"/>
      <c r="E26" s="255"/>
      <c r="F26" s="256"/>
      <c r="G26" s="255"/>
      <c r="H26" s="282"/>
      <c r="I26" s="294" t="s">
        <v>81</v>
      </c>
      <c r="J26" s="295"/>
    </row>
    <row r="27" spans="2:10" ht="15" customHeight="1">
      <c r="B27" s="252" t="s">
        <v>98</v>
      </c>
      <c r="C27" s="252"/>
      <c r="D27" s="252"/>
      <c r="E27" s="255"/>
      <c r="F27" s="256"/>
      <c r="G27" s="255"/>
      <c r="H27" s="282"/>
      <c r="I27" s="296"/>
      <c r="J27" s="297"/>
    </row>
    <row r="28" spans="2:10" ht="15" customHeight="1">
      <c r="B28" s="251" t="s">
        <v>75</v>
      </c>
      <c r="C28" s="251"/>
      <c r="D28" s="251"/>
      <c r="E28" s="273"/>
      <c r="F28" s="274"/>
      <c r="G28" s="273"/>
      <c r="H28" s="275"/>
      <c r="I28" s="296"/>
      <c r="J28" s="297"/>
    </row>
    <row r="29" spans="2:10" ht="15" customHeight="1" thickBot="1">
      <c r="B29" s="251" t="s">
        <v>82</v>
      </c>
      <c r="C29" s="251"/>
      <c r="D29" s="251"/>
      <c r="E29" s="273"/>
      <c r="F29" s="274"/>
      <c r="G29" s="273"/>
      <c r="H29" s="275"/>
      <c r="I29" s="296"/>
      <c r="J29" s="297"/>
    </row>
    <row r="30" spans="2:10" ht="15" customHeight="1">
      <c r="B30" s="279" t="s">
        <v>190</v>
      </c>
      <c r="C30" s="279" t="s">
        <v>252</v>
      </c>
      <c r="D30" s="72" t="s">
        <v>96</v>
      </c>
      <c r="E30" s="276"/>
      <c r="F30" s="277"/>
      <c r="G30" s="276"/>
      <c r="H30" s="291"/>
      <c r="I30" s="292"/>
      <c r="J30" s="293"/>
    </row>
    <row r="31" spans="2:10" ht="15" customHeight="1">
      <c r="B31" s="280"/>
      <c r="C31" s="280"/>
      <c r="D31" s="10" t="s">
        <v>19</v>
      </c>
      <c r="E31" s="11" t="s">
        <v>24</v>
      </c>
      <c r="F31" s="11" t="s">
        <v>23</v>
      </c>
      <c r="G31" s="11" t="s">
        <v>24</v>
      </c>
      <c r="H31" s="55" t="s">
        <v>23</v>
      </c>
      <c r="I31" s="70" t="s">
        <v>24</v>
      </c>
      <c r="J31" s="11" t="s">
        <v>23</v>
      </c>
    </row>
    <row r="32" spans="2:10" ht="15" customHeight="1">
      <c r="B32" s="280"/>
      <c r="C32" s="280"/>
      <c r="D32" s="12" t="s">
        <v>13</v>
      </c>
      <c r="E32" s="145"/>
      <c r="F32" s="145"/>
      <c r="G32" s="145"/>
      <c r="H32" s="148"/>
      <c r="I32" s="149">
        <f>E14+G14+I14+E32+G32</f>
        <v>0</v>
      </c>
      <c r="J32" s="150">
        <f>F14+H14+J14+F32+H32</f>
        <v>0</v>
      </c>
    </row>
    <row r="33" spans="2:10" ht="15" customHeight="1" thickBot="1">
      <c r="B33" s="281"/>
      <c r="C33" s="281"/>
      <c r="D33" s="13" t="s">
        <v>14</v>
      </c>
      <c r="E33" s="146">
        <f>E32</f>
        <v>0</v>
      </c>
      <c r="F33" s="146">
        <f>F32*2</f>
        <v>0</v>
      </c>
      <c r="G33" s="146">
        <f>G32</f>
        <v>0</v>
      </c>
      <c r="H33" s="151">
        <f>H32*2</f>
        <v>0</v>
      </c>
      <c r="I33" s="152">
        <f>E15+G15+I15+E33+G33</f>
        <v>0</v>
      </c>
      <c r="J33" s="153">
        <f>F15+H15+J15+F33+H33</f>
        <v>0</v>
      </c>
    </row>
    <row r="34" spans="2:10" ht="15" customHeight="1" thickTop="1">
      <c r="B34" s="288" t="s">
        <v>196</v>
      </c>
      <c r="C34" s="115" t="s">
        <v>191</v>
      </c>
      <c r="D34" s="56" t="s">
        <v>20</v>
      </c>
      <c r="E34" s="67" t="s">
        <v>24</v>
      </c>
      <c r="F34" s="67" t="s">
        <v>23</v>
      </c>
      <c r="G34" s="67" t="s">
        <v>24</v>
      </c>
      <c r="H34" s="69" t="s">
        <v>23</v>
      </c>
      <c r="I34" s="71" t="s">
        <v>24</v>
      </c>
      <c r="J34" s="67" t="s">
        <v>23</v>
      </c>
    </row>
    <row r="35" spans="2:10" ht="15" customHeight="1">
      <c r="B35" s="289"/>
      <c r="C35" s="88" t="s">
        <v>192</v>
      </c>
      <c r="D35" s="12" t="s">
        <v>13</v>
      </c>
      <c r="E35" s="145"/>
      <c r="F35" s="145"/>
      <c r="G35" s="145"/>
      <c r="H35" s="148"/>
      <c r="I35" s="149">
        <f>E17+G17+I17+E35+G35</f>
        <v>0</v>
      </c>
      <c r="J35" s="150">
        <f>F17+H17+J17+F35+H35</f>
        <v>0</v>
      </c>
    </row>
    <row r="36" spans="2:10" ht="15" customHeight="1">
      <c r="B36" s="289"/>
      <c r="C36" s="133">
        <f>C18</f>
        <v>0</v>
      </c>
      <c r="D36" s="14" t="s">
        <v>14</v>
      </c>
      <c r="E36" s="147">
        <f>E35</f>
        <v>0</v>
      </c>
      <c r="F36" s="147">
        <f>F35*2</f>
        <v>0</v>
      </c>
      <c r="G36" s="147">
        <f>G35</f>
        <v>0</v>
      </c>
      <c r="H36" s="154">
        <f>H35*2</f>
        <v>0</v>
      </c>
      <c r="I36" s="155">
        <f>E18+G18+I18+E36+G36</f>
        <v>0</v>
      </c>
      <c r="J36" s="156">
        <f>F18+H18+J18+F36+H36</f>
        <v>0</v>
      </c>
    </row>
    <row r="37" spans="2:10" ht="15" customHeight="1">
      <c r="B37" s="289"/>
      <c r="C37" s="92" t="s">
        <v>194</v>
      </c>
      <c r="D37" s="56" t="s">
        <v>20</v>
      </c>
      <c r="E37" s="67" t="s">
        <v>24</v>
      </c>
      <c r="F37" s="67" t="s">
        <v>23</v>
      </c>
      <c r="G37" s="67" t="s">
        <v>24</v>
      </c>
      <c r="H37" s="67" t="s">
        <v>23</v>
      </c>
      <c r="I37" s="71" t="s">
        <v>24</v>
      </c>
      <c r="J37" s="67" t="s">
        <v>23</v>
      </c>
    </row>
    <row r="38" spans="2:10" ht="15" customHeight="1">
      <c r="B38" s="289"/>
      <c r="C38" s="88" t="s">
        <v>193</v>
      </c>
      <c r="D38" s="12" t="s">
        <v>13</v>
      </c>
      <c r="E38" s="145"/>
      <c r="F38" s="145"/>
      <c r="G38" s="145"/>
      <c r="H38" s="145"/>
      <c r="I38" s="149">
        <f>E20+G20+I20+E38+G38</f>
        <v>0</v>
      </c>
      <c r="J38" s="150">
        <f>F20+H20+J20+F38+H38</f>
        <v>0</v>
      </c>
    </row>
    <row r="39" spans="2:10" ht="15" customHeight="1">
      <c r="B39" s="289"/>
      <c r="C39" s="133">
        <f>C21</f>
        <v>1</v>
      </c>
      <c r="D39" s="14" t="s">
        <v>14</v>
      </c>
      <c r="E39" s="147">
        <f>E38</f>
        <v>0</v>
      </c>
      <c r="F39" s="147">
        <f>F38*2</f>
        <v>0</v>
      </c>
      <c r="G39" s="147">
        <f>G38</f>
        <v>0</v>
      </c>
      <c r="H39" s="147">
        <f>H38*2</f>
        <v>0</v>
      </c>
      <c r="I39" s="155">
        <f>E21+G21+I21+E39+G39</f>
        <v>0</v>
      </c>
      <c r="J39" s="156">
        <f>F21+H21+J21+F39+H39</f>
        <v>0</v>
      </c>
    </row>
    <row r="40" spans="2:10" ht="15" customHeight="1">
      <c r="B40" s="289"/>
      <c r="C40" s="92" t="s">
        <v>194</v>
      </c>
      <c r="D40" s="56" t="s">
        <v>20</v>
      </c>
      <c r="E40" s="67" t="s">
        <v>24</v>
      </c>
      <c r="F40" s="67" t="s">
        <v>23</v>
      </c>
      <c r="G40" s="67" t="s">
        <v>24</v>
      </c>
      <c r="H40" s="67" t="s">
        <v>23</v>
      </c>
      <c r="I40" s="71" t="s">
        <v>24</v>
      </c>
      <c r="J40" s="67" t="s">
        <v>23</v>
      </c>
    </row>
    <row r="41" spans="2:10" ht="15" customHeight="1">
      <c r="B41" s="289"/>
      <c r="C41" s="88" t="s">
        <v>195</v>
      </c>
      <c r="D41" s="12" t="s">
        <v>13</v>
      </c>
      <c r="E41" s="145"/>
      <c r="F41" s="145"/>
      <c r="G41" s="145"/>
      <c r="H41" s="145"/>
      <c r="I41" s="149">
        <f>E23+G23+I23+E41+G41</f>
        <v>0</v>
      </c>
      <c r="J41" s="150">
        <f>F23+H23+J23+F41+H41</f>
        <v>0</v>
      </c>
    </row>
    <row r="42" spans="2:10" ht="15" customHeight="1">
      <c r="B42" s="290"/>
      <c r="C42" s="133">
        <f>C24</f>
        <v>2</v>
      </c>
      <c r="D42" s="14" t="s">
        <v>14</v>
      </c>
      <c r="E42" s="147">
        <f>E41</f>
        <v>0</v>
      </c>
      <c r="F42" s="147">
        <f>F41*2</f>
        <v>0</v>
      </c>
      <c r="G42" s="147">
        <f>G41</f>
        <v>0</v>
      </c>
      <c r="H42" s="147">
        <f>H41*2</f>
        <v>0</v>
      </c>
      <c r="I42" s="155">
        <f>E24+G24+I24+E42+G42</f>
        <v>0</v>
      </c>
      <c r="J42" s="156">
        <f>F24+H24+J24+F42+H42</f>
        <v>0</v>
      </c>
    </row>
    <row r="45" spans="9:10" ht="14.25" thickBot="1">
      <c r="I45" s="287" t="s">
        <v>110</v>
      </c>
      <c r="J45" s="287"/>
    </row>
    <row r="46" spans="7:10" ht="19.5" customHeight="1" thickBot="1">
      <c r="G46" s="283" t="s">
        <v>109</v>
      </c>
      <c r="H46" s="284"/>
      <c r="I46" s="285" t="e">
        <f>L52</f>
        <v>#N/A</v>
      </c>
      <c r="J46" s="286"/>
    </row>
    <row r="47" spans="12:15" ht="13.5">
      <c r="L47" s="135">
        <f>IF(I35+J35&gt;0,1,0)</f>
        <v>0</v>
      </c>
      <c r="M47" s="135"/>
      <c r="N47" s="135"/>
      <c r="O47" s="135"/>
    </row>
    <row r="48" spans="12:15" ht="13.5">
      <c r="L48" s="135">
        <f>IF(I38+J38&gt;0,2,0)</f>
        <v>0</v>
      </c>
      <c r="M48" s="135"/>
      <c r="N48" s="135"/>
      <c r="O48" s="135"/>
    </row>
    <row r="49" spans="12:15" ht="13.5">
      <c r="L49" s="135">
        <f>IF(I41+J41&gt;0,3,0)</f>
        <v>0</v>
      </c>
      <c r="M49" s="135"/>
      <c r="N49" s="135"/>
      <c r="O49" s="135"/>
    </row>
    <row r="50" spans="12:15" ht="13.5">
      <c r="L50" s="135"/>
      <c r="M50" s="135"/>
      <c r="N50" s="136">
        <v>1</v>
      </c>
      <c r="O50" s="137">
        <f>I35+J35</f>
        <v>0</v>
      </c>
    </row>
    <row r="51" spans="12:15" ht="13.5">
      <c r="L51" s="136">
        <f>MAX(L47:L49)</f>
        <v>0</v>
      </c>
      <c r="M51" s="135"/>
      <c r="N51" s="136">
        <v>2</v>
      </c>
      <c r="O51" s="137">
        <f>I38+J38</f>
        <v>0</v>
      </c>
    </row>
    <row r="52" spans="12:15" ht="13.5">
      <c r="L52" s="136" t="e">
        <f>VLOOKUP(L51,N50:O52,2)</f>
        <v>#N/A</v>
      </c>
      <c r="M52" s="135" t="s">
        <v>253</v>
      </c>
      <c r="N52" s="136">
        <v>3</v>
      </c>
      <c r="O52" s="137">
        <f>I41+J41</f>
        <v>0</v>
      </c>
    </row>
  </sheetData>
  <sheetProtection sheet="1" objects="1" scenarios="1"/>
  <mergeCells count="45">
    <mergeCell ref="G46:H46"/>
    <mergeCell ref="I46:J46"/>
    <mergeCell ref="I45:J45"/>
    <mergeCell ref="C12:C15"/>
    <mergeCell ref="B16:B24"/>
    <mergeCell ref="C30:C33"/>
    <mergeCell ref="B34:B42"/>
    <mergeCell ref="G28:H28"/>
    <mergeCell ref="E30:F30"/>
    <mergeCell ref="G30:H30"/>
    <mergeCell ref="E27:F27"/>
    <mergeCell ref="G27:H27"/>
    <mergeCell ref="I30:J30"/>
    <mergeCell ref="I26:J29"/>
    <mergeCell ref="B30:B33"/>
    <mergeCell ref="E2:H2"/>
    <mergeCell ref="B12:B15"/>
    <mergeCell ref="B26:D26"/>
    <mergeCell ref="B28:D28"/>
    <mergeCell ref="B27:D27"/>
    <mergeCell ref="B8:D8"/>
    <mergeCell ref="G9:H9"/>
    <mergeCell ref="E9:F9"/>
    <mergeCell ref="E8:F8"/>
    <mergeCell ref="E10:F10"/>
    <mergeCell ref="E12:F12"/>
    <mergeCell ref="B9:D9"/>
    <mergeCell ref="B10:D10"/>
    <mergeCell ref="E26:F26"/>
    <mergeCell ref="G26:H26"/>
    <mergeCell ref="E28:F28"/>
    <mergeCell ref="I9:J9"/>
    <mergeCell ref="I8:J8"/>
    <mergeCell ref="I10:J10"/>
    <mergeCell ref="I12:J12"/>
    <mergeCell ref="G8:H8"/>
    <mergeCell ref="G10:H10"/>
    <mergeCell ref="G12:H12"/>
    <mergeCell ref="B11:D11"/>
    <mergeCell ref="E11:F11"/>
    <mergeCell ref="G11:H11"/>
    <mergeCell ref="I11:J11"/>
    <mergeCell ref="B29:D29"/>
    <mergeCell ref="E29:F29"/>
    <mergeCell ref="G29:H29"/>
  </mergeCells>
  <dataValidations count="3">
    <dataValidation type="list" allowBlank="1" showInputMessage="1" showErrorMessage="1" sqref="E8:J8 E26:H26">
      <formula1>"輸出,輸入"</formula1>
    </dataValidation>
    <dataValidation type="whole" operator="greaterThan" allowBlank="1" showInputMessage="1" showErrorMessage="1" sqref="C18">
      <formula1>0</formula1>
    </dataValidation>
    <dataValidation type="whole" operator="greaterThanOrEqual" allowBlank="1" showInputMessage="1" showErrorMessage="1" sqref="E14:J14 E17:J17 E20:J20 E23:J23 E32:H32 E35:H35 E38:H38 E41:H41">
      <formula1>0</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S74"/>
  <sheetViews>
    <sheetView zoomScalePageLayoutView="0" workbookViewId="0" topLeftCell="A1">
      <selection activeCell="V24" sqref="V24"/>
    </sheetView>
  </sheetViews>
  <sheetFormatPr defaultColWidth="9.140625" defaultRowHeight="15"/>
  <cols>
    <col min="1" max="1" width="1.28515625" style="0" customWidth="1"/>
    <col min="2" max="2" width="4.28125" style="0" customWidth="1"/>
    <col min="3" max="3" width="5.28125" style="0" customWidth="1"/>
    <col min="4" max="4" width="11.421875" style="0" customWidth="1"/>
    <col min="5" max="10" width="11.140625" style="0" customWidth="1"/>
    <col min="11" max="11" width="6.421875" style="0" customWidth="1"/>
    <col min="12" max="12" width="9.00390625" style="0" hidden="1" customWidth="1"/>
    <col min="13" max="13" width="3.421875" style="0" hidden="1" customWidth="1"/>
    <col min="14" max="19" width="9.00390625" style="0" hidden="1" customWidth="1"/>
  </cols>
  <sheetData>
    <row r="1" spans="1:6" ht="15">
      <c r="A1" s="73" t="s">
        <v>211</v>
      </c>
      <c r="B1" s="81"/>
      <c r="C1" s="41"/>
      <c r="E1" s="41"/>
      <c r="F1" s="41"/>
    </row>
    <row r="2" spans="1:8" ht="17.25">
      <c r="A2" s="41"/>
      <c r="B2" s="41"/>
      <c r="C2" s="41"/>
      <c r="E2" s="278" t="s">
        <v>38</v>
      </c>
      <c r="F2" s="278"/>
      <c r="G2" s="278"/>
      <c r="H2" s="27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9.75" customHeight="1">
      <c r="A6" s="41"/>
      <c r="C6" s="41"/>
      <c r="D6" s="41"/>
      <c r="E6" s="41"/>
      <c r="F6" s="41"/>
    </row>
    <row r="7" spans="1:6" ht="15.75" customHeight="1">
      <c r="A7" s="41"/>
      <c r="B7" s="44" t="s">
        <v>169</v>
      </c>
      <c r="C7" s="41"/>
      <c r="D7" s="41"/>
      <c r="E7" s="41"/>
      <c r="F7" s="41"/>
    </row>
    <row r="8" spans="2:10" ht="15">
      <c r="B8" s="252" t="s">
        <v>39</v>
      </c>
      <c r="C8" s="252"/>
      <c r="D8" s="252"/>
      <c r="E8" s="301"/>
      <c r="F8" s="302"/>
      <c r="G8" s="301"/>
      <c r="H8" s="302"/>
      <c r="I8" s="301"/>
      <c r="J8" s="302"/>
    </row>
    <row r="9" spans="2:10" ht="15" customHeight="1">
      <c r="B9" s="252" t="s">
        <v>98</v>
      </c>
      <c r="C9" s="252"/>
      <c r="D9" s="252"/>
      <c r="E9" s="255"/>
      <c r="F9" s="256"/>
      <c r="G9" s="255"/>
      <c r="H9" s="256"/>
      <c r="I9" s="255"/>
      <c r="J9" s="256"/>
    </row>
    <row r="10" spans="2:10" ht="15" customHeight="1">
      <c r="B10" s="252" t="s">
        <v>75</v>
      </c>
      <c r="C10" s="252"/>
      <c r="D10" s="252"/>
      <c r="E10" s="255"/>
      <c r="F10" s="256"/>
      <c r="G10" s="255"/>
      <c r="H10" s="256"/>
      <c r="I10" s="255"/>
      <c r="J10" s="256"/>
    </row>
    <row r="11" spans="2:10" ht="15" customHeight="1" thickBot="1">
      <c r="B11" s="270" t="s">
        <v>82</v>
      </c>
      <c r="C11" s="270"/>
      <c r="D11" s="270"/>
      <c r="E11" s="271"/>
      <c r="F11" s="272"/>
      <c r="G11" s="271"/>
      <c r="H11" s="272"/>
      <c r="I11" s="271"/>
      <c r="J11" s="272"/>
    </row>
    <row r="12" spans="2:10" ht="15" customHeight="1">
      <c r="B12" s="279" t="s">
        <v>190</v>
      </c>
      <c r="C12" s="279" t="s">
        <v>95</v>
      </c>
      <c r="D12" s="72" t="s">
        <v>96</v>
      </c>
      <c r="E12" s="276"/>
      <c r="F12" s="277"/>
      <c r="G12" s="276"/>
      <c r="H12" s="277"/>
      <c r="I12" s="276"/>
      <c r="J12" s="277"/>
    </row>
    <row r="13" spans="2:10" ht="15" customHeight="1">
      <c r="B13" s="280"/>
      <c r="C13" s="280"/>
      <c r="D13" s="10" t="s">
        <v>19</v>
      </c>
      <c r="E13" s="11" t="s">
        <v>24</v>
      </c>
      <c r="F13" s="11" t="s">
        <v>23</v>
      </c>
      <c r="G13" s="11" t="s">
        <v>24</v>
      </c>
      <c r="H13" s="11" t="s">
        <v>23</v>
      </c>
      <c r="I13" s="11" t="s">
        <v>24</v>
      </c>
      <c r="J13" s="11" t="s">
        <v>23</v>
      </c>
    </row>
    <row r="14" spans="2:10" ht="15" customHeight="1">
      <c r="B14" s="280"/>
      <c r="C14" s="280"/>
      <c r="D14" s="12" t="s">
        <v>13</v>
      </c>
      <c r="E14" s="145"/>
      <c r="F14" s="145"/>
      <c r="G14" s="145"/>
      <c r="H14" s="145"/>
      <c r="I14" s="145"/>
      <c r="J14" s="145"/>
    </row>
    <row r="15" spans="2:10" ht="15" customHeight="1" thickBot="1">
      <c r="B15" s="281"/>
      <c r="C15" s="281"/>
      <c r="D15" s="13" t="s">
        <v>14</v>
      </c>
      <c r="E15" s="146">
        <f>E14</f>
        <v>0</v>
      </c>
      <c r="F15" s="146">
        <f>F14*2</f>
        <v>0</v>
      </c>
      <c r="G15" s="146">
        <f>G14</f>
        <v>0</v>
      </c>
      <c r="H15" s="146">
        <f>H14*2</f>
        <v>0</v>
      </c>
      <c r="I15" s="146">
        <f>I14</f>
        <v>0</v>
      </c>
      <c r="J15" s="146">
        <f>J14*2</f>
        <v>0</v>
      </c>
    </row>
    <row r="16" spans="2:10" ht="15" customHeight="1" thickTop="1">
      <c r="B16" s="289" t="s">
        <v>196</v>
      </c>
      <c r="C16" s="88" t="s">
        <v>191</v>
      </c>
      <c r="D16" s="56" t="s">
        <v>20</v>
      </c>
      <c r="E16" s="67" t="s">
        <v>24</v>
      </c>
      <c r="F16" s="67" t="s">
        <v>23</v>
      </c>
      <c r="G16" s="67" t="s">
        <v>24</v>
      </c>
      <c r="H16" s="67" t="s">
        <v>23</v>
      </c>
      <c r="I16" s="67" t="s">
        <v>24</v>
      </c>
      <c r="J16" s="67" t="s">
        <v>23</v>
      </c>
    </row>
    <row r="17" spans="2:10" ht="15" customHeight="1">
      <c r="B17" s="289"/>
      <c r="C17" s="88" t="s">
        <v>192</v>
      </c>
      <c r="D17" s="12" t="s">
        <v>13</v>
      </c>
      <c r="E17" s="145"/>
      <c r="F17" s="145"/>
      <c r="G17" s="145"/>
      <c r="H17" s="145"/>
      <c r="I17" s="145"/>
      <c r="J17" s="145"/>
    </row>
    <row r="18" spans="2:10" ht="15" customHeight="1">
      <c r="B18" s="289"/>
      <c r="C18" s="134"/>
      <c r="D18" s="14" t="s">
        <v>14</v>
      </c>
      <c r="E18" s="156">
        <f>E17</f>
        <v>0</v>
      </c>
      <c r="F18" s="156">
        <f>F17*2</f>
        <v>0</v>
      </c>
      <c r="G18" s="156">
        <f>G17</f>
        <v>0</v>
      </c>
      <c r="H18" s="156">
        <f>H17*2</f>
        <v>0</v>
      </c>
      <c r="I18" s="156">
        <f>I17</f>
        <v>0</v>
      </c>
      <c r="J18" s="156">
        <f>J17*2</f>
        <v>0</v>
      </c>
    </row>
    <row r="19" spans="2:10" ht="15" customHeight="1">
      <c r="B19" s="289"/>
      <c r="C19" s="92" t="s">
        <v>194</v>
      </c>
      <c r="D19" s="85" t="s">
        <v>20</v>
      </c>
      <c r="E19" s="67" t="s">
        <v>24</v>
      </c>
      <c r="F19" s="67" t="s">
        <v>23</v>
      </c>
      <c r="G19" s="67" t="s">
        <v>24</v>
      </c>
      <c r="H19" s="67" t="s">
        <v>23</v>
      </c>
      <c r="I19" s="67" t="s">
        <v>24</v>
      </c>
      <c r="J19" s="67" t="s">
        <v>23</v>
      </c>
    </row>
    <row r="20" spans="2:10" ht="15" customHeight="1">
      <c r="B20" s="289"/>
      <c r="C20" s="88" t="s">
        <v>193</v>
      </c>
      <c r="D20" s="86" t="s">
        <v>13</v>
      </c>
      <c r="E20" s="145"/>
      <c r="F20" s="145"/>
      <c r="G20" s="145"/>
      <c r="H20" s="145"/>
      <c r="I20" s="145"/>
      <c r="J20" s="145"/>
    </row>
    <row r="21" spans="2:10" ht="15" customHeight="1">
      <c r="B21" s="289"/>
      <c r="C21" s="133">
        <f>C18+1</f>
        <v>1</v>
      </c>
      <c r="D21" s="87" t="s">
        <v>14</v>
      </c>
      <c r="E21" s="156">
        <f>E20</f>
        <v>0</v>
      </c>
      <c r="F21" s="156">
        <f>F20*2</f>
        <v>0</v>
      </c>
      <c r="G21" s="156">
        <f>G20</f>
        <v>0</v>
      </c>
      <c r="H21" s="156">
        <f>H20*2</f>
        <v>0</v>
      </c>
      <c r="I21" s="156">
        <f>I20</f>
        <v>0</v>
      </c>
      <c r="J21" s="156">
        <f>J20*2</f>
        <v>0</v>
      </c>
    </row>
    <row r="22" spans="2:10" ht="15" customHeight="1">
      <c r="B22" s="289"/>
      <c r="C22" s="92" t="s">
        <v>194</v>
      </c>
      <c r="D22" s="56" t="s">
        <v>20</v>
      </c>
      <c r="E22" s="67" t="s">
        <v>24</v>
      </c>
      <c r="F22" s="67" t="s">
        <v>23</v>
      </c>
      <c r="G22" s="67" t="s">
        <v>24</v>
      </c>
      <c r="H22" s="67" t="s">
        <v>23</v>
      </c>
      <c r="I22" s="67" t="s">
        <v>24</v>
      </c>
      <c r="J22" s="67" t="s">
        <v>23</v>
      </c>
    </row>
    <row r="23" spans="2:10" ht="15" customHeight="1">
      <c r="B23" s="289"/>
      <c r="C23" s="88" t="s">
        <v>195</v>
      </c>
      <c r="D23" s="12" t="s">
        <v>13</v>
      </c>
      <c r="E23" s="145"/>
      <c r="F23" s="145"/>
      <c r="G23" s="145"/>
      <c r="H23" s="145"/>
      <c r="I23" s="145"/>
      <c r="J23" s="145"/>
    </row>
    <row r="24" spans="2:10" ht="15" customHeight="1">
      <c r="B24" s="290"/>
      <c r="C24" s="133">
        <f>C21+1</f>
        <v>2</v>
      </c>
      <c r="D24" s="14" t="s">
        <v>14</v>
      </c>
      <c r="E24" s="156">
        <f>E23</f>
        <v>0</v>
      </c>
      <c r="F24" s="156">
        <f>F23*2</f>
        <v>0</v>
      </c>
      <c r="G24" s="156">
        <f>G23</f>
        <v>0</v>
      </c>
      <c r="H24" s="156">
        <f>H23*2</f>
        <v>0</v>
      </c>
      <c r="I24" s="156">
        <f>I23</f>
        <v>0</v>
      </c>
      <c r="J24" s="156">
        <f>J23*2</f>
        <v>0</v>
      </c>
    </row>
    <row r="25" spans="2:10" ht="15.75" customHeight="1">
      <c r="B25" s="89"/>
      <c r="C25" s="52"/>
      <c r="D25" s="90"/>
      <c r="E25" s="91"/>
      <c r="F25" s="91"/>
      <c r="G25" s="91"/>
      <c r="H25" s="91"/>
      <c r="I25" s="6"/>
      <c r="J25" s="6"/>
    </row>
    <row r="26" spans="2:10" ht="13.5" customHeight="1">
      <c r="B26" s="305" t="s">
        <v>201</v>
      </c>
      <c r="C26" s="305" t="s">
        <v>200</v>
      </c>
      <c r="D26" s="116" t="s">
        <v>20</v>
      </c>
      <c r="E26" s="11" t="s">
        <v>24</v>
      </c>
      <c r="F26" s="11" t="s">
        <v>23</v>
      </c>
      <c r="G26" s="11" t="s">
        <v>24</v>
      </c>
      <c r="H26" s="55" t="s">
        <v>23</v>
      </c>
      <c r="I26" s="11" t="s">
        <v>24</v>
      </c>
      <c r="J26" s="11" t="s">
        <v>23</v>
      </c>
    </row>
    <row r="27" spans="2:10" ht="15">
      <c r="B27" s="305"/>
      <c r="C27" s="305"/>
      <c r="D27" s="86" t="s">
        <v>13</v>
      </c>
      <c r="E27" s="145"/>
      <c r="F27" s="145"/>
      <c r="G27" s="145"/>
      <c r="H27" s="148"/>
      <c r="I27" s="145"/>
      <c r="J27" s="145"/>
    </row>
    <row r="28" spans="2:10" ht="15">
      <c r="B28" s="305"/>
      <c r="C28" s="305"/>
      <c r="D28" s="87" t="s">
        <v>14</v>
      </c>
      <c r="E28" s="156">
        <f>E27</f>
        <v>0</v>
      </c>
      <c r="F28" s="156">
        <f>F27*2</f>
        <v>0</v>
      </c>
      <c r="G28" s="156">
        <f>G27</f>
        <v>0</v>
      </c>
      <c r="H28" s="157">
        <f>H27*2</f>
        <v>0</v>
      </c>
      <c r="I28" s="156">
        <f>I27</f>
        <v>0</v>
      </c>
      <c r="J28" s="156">
        <f>J27*2</f>
        <v>0</v>
      </c>
    </row>
    <row r="29" spans="2:10" ht="15">
      <c r="B29" s="305"/>
      <c r="C29" s="305"/>
      <c r="D29" s="117" t="s">
        <v>60</v>
      </c>
      <c r="E29" s="167"/>
      <c r="F29" s="167"/>
      <c r="G29" s="167"/>
      <c r="H29" s="167"/>
      <c r="I29" s="167"/>
      <c r="J29" s="167"/>
    </row>
    <row r="30" spans="2:10" ht="15">
      <c r="B30" s="305"/>
      <c r="C30" s="305"/>
      <c r="D30" s="118" t="s">
        <v>83</v>
      </c>
      <c r="E30" s="167"/>
      <c r="F30" s="167"/>
      <c r="G30" s="167"/>
      <c r="H30" s="167"/>
      <c r="I30" s="167"/>
      <c r="J30" s="167"/>
    </row>
    <row r="31" spans="3:9" ht="15" customHeight="1" thickBot="1">
      <c r="C31" s="5"/>
      <c r="D31" s="68"/>
      <c r="E31" s="6"/>
      <c r="F31" s="6"/>
      <c r="G31" s="6"/>
      <c r="I31" s="6"/>
    </row>
    <row r="32" spans="2:10" ht="15.75" customHeight="1">
      <c r="B32" s="312" t="s">
        <v>112</v>
      </c>
      <c r="C32" s="313"/>
      <c r="D32" s="124" t="s">
        <v>111</v>
      </c>
      <c r="E32" s="158" t="e">
        <f>N54</f>
        <v>#N/A</v>
      </c>
      <c r="F32" s="158" t="e">
        <f>O54</f>
        <v>#N/A</v>
      </c>
      <c r="G32" s="158" t="e">
        <f>P54</f>
        <v>#N/A</v>
      </c>
      <c r="H32" s="158" t="e">
        <f>Q54</f>
        <v>#N/A</v>
      </c>
      <c r="I32" s="158" t="e">
        <f>R54</f>
        <v>#N/A</v>
      </c>
      <c r="J32" s="159" t="e">
        <f>S54</f>
        <v>#N/A</v>
      </c>
    </row>
    <row r="33" spans="2:10" ht="15.75" customHeight="1">
      <c r="B33" s="314"/>
      <c r="C33" s="315"/>
      <c r="D33" s="308" t="s">
        <v>14</v>
      </c>
      <c r="E33" s="160" t="e">
        <f>E32</f>
        <v>#N/A</v>
      </c>
      <c r="F33" s="160" t="e">
        <f>F32*2</f>
        <v>#N/A</v>
      </c>
      <c r="G33" s="160" t="e">
        <f>G32</f>
        <v>#N/A</v>
      </c>
      <c r="H33" s="160" t="e">
        <f>H32*2</f>
        <v>#N/A</v>
      </c>
      <c r="I33" s="160" t="e">
        <f>I32</f>
        <v>#N/A</v>
      </c>
      <c r="J33" s="161" t="e">
        <f>J32*2</f>
        <v>#N/A</v>
      </c>
    </row>
    <row r="34" spans="2:10" ht="15.75" customHeight="1">
      <c r="B34" s="314"/>
      <c r="C34" s="315"/>
      <c r="D34" s="309"/>
      <c r="E34" s="306" t="e">
        <f>SUM(E33:F33)</f>
        <v>#N/A</v>
      </c>
      <c r="F34" s="307"/>
      <c r="G34" s="306" t="e">
        <f>SUM(G33:H33)</f>
        <v>#N/A</v>
      </c>
      <c r="H34" s="307"/>
      <c r="I34" s="306" t="e">
        <f>SUM(I33:J33)</f>
        <v>#N/A</v>
      </c>
      <c r="J34" s="324"/>
    </row>
    <row r="35" spans="2:10" ht="15.75" thickBot="1">
      <c r="B35" s="310" t="s">
        <v>48</v>
      </c>
      <c r="C35" s="311"/>
      <c r="D35" s="311"/>
      <c r="E35" s="303" t="e">
        <f>O64</f>
        <v>#N/A</v>
      </c>
      <c r="F35" s="304"/>
      <c r="G35" s="303" t="e">
        <f>Q64</f>
        <v>#N/A</v>
      </c>
      <c r="H35" s="304"/>
      <c r="I35" s="303" t="e">
        <f>S64</f>
        <v>#N/A</v>
      </c>
      <c r="J35" s="325"/>
    </row>
    <row r="36" spans="3:9" ht="21" customHeight="1">
      <c r="C36" s="5"/>
      <c r="D36" s="68"/>
      <c r="E36" s="6"/>
      <c r="F36" s="6"/>
      <c r="G36" s="6"/>
      <c r="I36" s="6"/>
    </row>
    <row r="37" spans="3:8" ht="15" customHeight="1" thickBot="1">
      <c r="C37" s="5"/>
      <c r="D37" s="68"/>
      <c r="G37" s="287" t="s">
        <v>118</v>
      </c>
      <c r="H37" s="287"/>
    </row>
    <row r="38" spans="3:8" ht="20.25" customHeight="1" thickBot="1">
      <c r="C38" s="5"/>
      <c r="D38" s="68"/>
      <c r="E38" s="283" t="s">
        <v>109</v>
      </c>
      <c r="F38" s="284"/>
      <c r="G38" s="326" t="e">
        <f>SUM(E35:J35)</f>
        <v>#N/A</v>
      </c>
      <c r="H38" s="327"/>
    </row>
    <row r="39" spans="3:9" ht="15" customHeight="1">
      <c r="C39" s="5"/>
      <c r="D39" s="68"/>
      <c r="E39" s="6"/>
      <c r="F39" s="6"/>
      <c r="G39" s="6"/>
      <c r="I39" s="6"/>
    </row>
    <row r="40" spans="3:9" ht="15" customHeight="1">
      <c r="C40" s="5"/>
      <c r="D40" s="68"/>
      <c r="E40" s="6"/>
      <c r="F40" s="6"/>
      <c r="G40" s="6"/>
      <c r="I40" s="6"/>
    </row>
    <row r="41" spans="2:9" ht="15" customHeight="1">
      <c r="B41" s="110" t="s">
        <v>113</v>
      </c>
      <c r="C41" s="99"/>
      <c r="D41" s="100"/>
      <c r="E41" s="6"/>
      <c r="F41" s="6"/>
      <c r="G41" s="6"/>
      <c r="I41" s="6"/>
    </row>
    <row r="42" spans="2:19" ht="15" customHeight="1">
      <c r="B42" s="101" t="s">
        <v>114</v>
      </c>
      <c r="C42" s="99"/>
      <c r="D42" s="100"/>
      <c r="E42" s="6"/>
      <c r="F42" s="6"/>
      <c r="G42" s="6"/>
      <c r="I42" s="6"/>
      <c r="L42" s="138">
        <f>SUM(E17:J17)</f>
        <v>0</v>
      </c>
      <c r="M42" s="135">
        <f>IF(L42&gt;0,1,0)</f>
        <v>0</v>
      </c>
      <c r="N42" s="135"/>
      <c r="O42" s="135"/>
      <c r="P42" s="135"/>
      <c r="Q42" s="135"/>
      <c r="R42" s="135"/>
      <c r="S42" s="135"/>
    </row>
    <row r="43" spans="2:19" ht="15" customHeight="1">
      <c r="B43" s="101" t="s">
        <v>115</v>
      </c>
      <c r="C43" s="99"/>
      <c r="D43" s="100"/>
      <c r="E43" s="6"/>
      <c r="F43" s="6"/>
      <c r="G43" s="6"/>
      <c r="I43" s="6"/>
      <c r="L43" s="138">
        <f>SUM(E20:J20)</f>
        <v>0</v>
      </c>
      <c r="M43" s="135">
        <f>IF(L43&gt;0,2,0)</f>
        <v>0</v>
      </c>
      <c r="N43" s="135"/>
      <c r="O43" s="135"/>
      <c r="P43" s="135"/>
      <c r="Q43" s="135"/>
      <c r="R43" s="135"/>
      <c r="S43" s="135"/>
    </row>
    <row r="44" spans="2:19" ht="15" customHeight="1">
      <c r="B44" s="101" t="s">
        <v>117</v>
      </c>
      <c r="C44" s="99"/>
      <c r="D44" s="100"/>
      <c r="E44" s="6"/>
      <c r="F44" s="6"/>
      <c r="G44" s="6"/>
      <c r="I44" s="6"/>
      <c r="L44" s="138">
        <f>SUM(E23:J23)</f>
        <v>0</v>
      </c>
      <c r="M44" s="135">
        <f>IF(L44&gt;0,3,0)</f>
        <v>0</v>
      </c>
      <c r="N44" s="135"/>
      <c r="O44" s="135"/>
      <c r="P44" s="135"/>
      <c r="Q44" s="135"/>
      <c r="R44" s="135"/>
      <c r="S44" s="135"/>
    </row>
    <row r="45" spans="2:19" ht="15" customHeight="1">
      <c r="B45" s="101" t="s">
        <v>116</v>
      </c>
      <c r="C45" s="99"/>
      <c r="D45" s="100"/>
      <c r="E45" s="6"/>
      <c r="F45" s="6"/>
      <c r="G45" s="6"/>
      <c r="I45" s="6"/>
      <c r="L45" s="135"/>
      <c r="M45" s="135"/>
      <c r="N45" s="135"/>
      <c r="O45" s="135"/>
      <c r="P45" s="135"/>
      <c r="Q45" s="135"/>
      <c r="R45" s="135"/>
      <c r="S45" s="135"/>
    </row>
    <row r="46" spans="2:19" ht="15" customHeight="1">
      <c r="B46" s="101" t="s">
        <v>188</v>
      </c>
      <c r="C46" s="99"/>
      <c r="D46" s="100"/>
      <c r="E46" s="6"/>
      <c r="F46" s="6"/>
      <c r="G46" s="6"/>
      <c r="I46" s="6"/>
      <c r="L46" s="135"/>
      <c r="M46" s="135">
        <f>MAX(M42:M44)</f>
        <v>0</v>
      </c>
      <c r="N46" s="135"/>
      <c r="O46" s="135"/>
      <c r="P46" s="135"/>
      <c r="Q46" s="135"/>
      <c r="R46" s="135"/>
      <c r="S46" s="135"/>
    </row>
    <row r="47" spans="2:19" ht="15" customHeight="1">
      <c r="B47" s="101" t="s">
        <v>187</v>
      </c>
      <c r="C47" s="99"/>
      <c r="D47" s="100"/>
      <c r="E47" s="6"/>
      <c r="F47" s="6"/>
      <c r="G47" s="6"/>
      <c r="I47" s="6"/>
      <c r="L47" s="135"/>
      <c r="M47" s="135"/>
      <c r="N47" s="135"/>
      <c r="O47" s="135"/>
      <c r="P47" s="135"/>
      <c r="Q47" s="135"/>
      <c r="R47" s="135"/>
      <c r="S47" s="135"/>
    </row>
    <row r="48" spans="12:19" ht="9.75" customHeight="1">
      <c r="L48" s="135"/>
      <c r="M48" s="135">
        <v>1</v>
      </c>
      <c r="N48" s="138">
        <f>E17</f>
        <v>0</v>
      </c>
      <c r="O48" s="138">
        <f>F17</f>
        <v>0</v>
      </c>
      <c r="P48" s="138">
        <f>G17</f>
        <v>0</v>
      </c>
      <c r="Q48" s="138">
        <f>H17</f>
        <v>0</v>
      </c>
      <c r="R48" s="138">
        <f>I17</f>
        <v>0</v>
      </c>
      <c r="S48" s="138">
        <f>J17</f>
        <v>0</v>
      </c>
    </row>
    <row r="49" spans="12:19" ht="15">
      <c r="L49" s="135"/>
      <c r="M49" s="135">
        <v>2</v>
      </c>
      <c r="N49" s="138">
        <f>E20</f>
        <v>0</v>
      </c>
      <c r="O49" s="138">
        <f>F20</f>
        <v>0</v>
      </c>
      <c r="P49" s="138">
        <f>G20</f>
        <v>0</v>
      </c>
      <c r="Q49" s="138">
        <f>H20</f>
        <v>0</v>
      </c>
      <c r="R49" s="138">
        <f>I20</f>
        <v>0</v>
      </c>
      <c r="S49" s="138">
        <f>J20</f>
        <v>0</v>
      </c>
    </row>
    <row r="50" spans="12:19" ht="15">
      <c r="L50" s="135"/>
      <c r="M50" s="135">
        <v>3</v>
      </c>
      <c r="N50" s="138">
        <f>E23</f>
        <v>0</v>
      </c>
      <c r="O50" s="138">
        <f>F23</f>
        <v>0</v>
      </c>
      <c r="P50" s="138">
        <f>G23</f>
        <v>0</v>
      </c>
      <c r="Q50" s="138">
        <f>H23</f>
        <v>0</v>
      </c>
      <c r="R50" s="138">
        <f>I23</f>
        <v>0</v>
      </c>
      <c r="S50" s="138">
        <f>J23</f>
        <v>0</v>
      </c>
    </row>
    <row r="51" spans="12:19" ht="15">
      <c r="L51" s="135"/>
      <c r="M51" s="135"/>
      <c r="N51" s="135"/>
      <c r="O51" s="135"/>
      <c r="P51" s="135"/>
      <c r="Q51" s="135"/>
      <c r="R51" s="135"/>
      <c r="S51" s="135"/>
    </row>
    <row r="52" spans="12:19" ht="15">
      <c r="L52" s="135"/>
      <c r="M52" s="135"/>
      <c r="N52" s="139" t="e">
        <f>VLOOKUP($M$46,$M$48:$S$50,2)</f>
        <v>#N/A</v>
      </c>
      <c r="O52" s="139" t="e">
        <f>VLOOKUP($M$46,$M$48:$S$50,3)</f>
        <v>#N/A</v>
      </c>
      <c r="P52" s="139" t="e">
        <f>VLOOKUP($M$46,$M$48:$S$50,4)</f>
        <v>#N/A</v>
      </c>
      <c r="Q52" s="139" t="e">
        <f>VLOOKUP($M$46,$M$48:$S$50,5)</f>
        <v>#N/A</v>
      </c>
      <c r="R52" s="139" t="e">
        <f>VLOOKUP($M$46,$M$48:$S$50,6)</f>
        <v>#N/A</v>
      </c>
      <c r="S52" s="139" t="e">
        <f>VLOOKUP($M$46,$M$48:$S$50,7)</f>
        <v>#N/A</v>
      </c>
    </row>
    <row r="53" spans="12:19" ht="15">
      <c r="L53" s="135"/>
      <c r="M53" s="135" t="s">
        <v>254</v>
      </c>
      <c r="N53" s="139">
        <f aca="true" t="shared" si="0" ref="N53:S53">E27</f>
        <v>0</v>
      </c>
      <c r="O53" s="139">
        <f t="shared" si="0"/>
        <v>0</v>
      </c>
      <c r="P53" s="139">
        <f t="shared" si="0"/>
        <v>0</v>
      </c>
      <c r="Q53" s="139">
        <f t="shared" si="0"/>
        <v>0</v>
      </c>
      <c r="R53" s="139">
        <f t="shared" si="0"/>
        <v>0</v>
      </c>
      <c r="S53" s="139">
        <f t="shared" si="0"/>
        <v>0</v>
      </c>
    </row>
    <row r="54" spans="12:19" ht="15">
      <c r="L54" s="135"/>
      <c r="M54" s="135"/>
      <c r="N54" s="140" t="e">
        <f>N52-N53</f>
        <v>#N/A</v>
      </c>
      <c r="O54" s="141" t="e">
        <f>O52-O53</f>
        <v>#N/A</v>
      </c>
      <c r="P54" s="140" t="e">
        <f>P52-P53</f>
        <v>#N/A</v>
      </c>
      <c r="Q54" s="141" t="e">
        <f>Q52-Q53</f>
        <v>#N/A</v>
      </c>
      <c r="R54" s="140" t="e">
        <f>R52-R53</f>
        <v>#N/A</v>
      </c>
      <c r="S54" s="141" t="e">
        <f>S52-S53</f>
        <v>#N/A</v>
      </c>
    </row>
    <row r="55" spans="12:19" ht="15">
      <c r="L55" s="135"/>
      <c r="M55" s="135"/>
      <c r="N55" s="142" t="e">
        <f>N54</f>
        <v>#N/A</v>
      </c>
      <c r="O55" s="142" t="e">
        <f>O54*2</f>
        <v>#N/A</v>
      </c>
      <c r="P55" s="142" t="e">
        <f>P54</f>
        <v>#N/A</v>
      </c>
      <c r="Q55" s="142" t="e">
        <f>Q54*2</f>
        <v>#N/A</v>
      </c>
      <c r="R55" s="142" t="e">
        <f>R54</f>
        <v>#N/A</v>
      </c>
      <c r="S55" s="143" t="e">
        <f>S54*2</f>
        <v>#N/A</v>
      </c>
    </row>
    <row r="56" spans="2:19" ht="13.5">
      <c r="B56" s="95" t="s">
        <v>108</v>
      </c>
      <c r="L56" s="135"/>
      <c r="M56" s="135"/>
      <c r="N56" s="298" t="e">
        <f>SUM(N55:O55)</f>
        <v>#N/A</v>
      </c>
      <c r="O56" s="299"/>
      <c r="P56" s="298" t="e">
        <f>SUM(P55:Q55)</f>
        <v>#N/A</v>
      </c>
      <c r="Q56" s="299"/>
      <c r="R56" s="298" t="e">
        <f>SUM(R55:S55)</f>
        <v>#N/A</v>
      </c>
      <c r="S56" s="300"/>
    </row>
    <row r="57" spans="12:19" ht="13.5">
      <c r="L57" s="135"/>
      <c r="M57" s="135"/>
      <c r="N57" s="135"/>
      <c r="O57" s="139" t="e">
        <f>SUM(N54:O54)</f>
        <v>#N/A</v>
      </c>
      <c r="P57" s="135"/>
      <c r="Q57" s="139" t="e">
        <f>SUM(P54:Q54)</f>
        <v>#N/A</v>
      </c>
      <c r="R57" s="135"/>
      <c r="S57" s="139" t="e">
        <f>SUM(R54:S54)</f>
        <v>#N/A</v>
      </c>
    </row>
    <row r="58" spans="2:19" ht="13.5">
      <c r="B58" t="s">
        <v>51</v>
      </c>
      <c r="L58" s="135"/>
      <c r="M58" s="135"/>
      <c r="N58" s="135" t="e">
        <f aca="true" t="shared" si="1" ref="N58:S58">IF(N55&gt;0,1,0)</f>
        <v>#N/A</v>
      </c>
      <c r="O58" s="135" t="e">
        <f t="shared" si="1"/>
        <v>#N/A</v>
      </c>
      <c r="P58" s="135" t="e">
        <f t="shared" si="1"/>
        <v>#N/A</v>
      </c>
      <c r="Q58" s="135" t="e">
        <f t="shared" si="1"/>
        <v>#N/A</v>
      </c>
      <c r="R58" s="135" t="e">
        <f t="shared" si="1"/>
        <v>#N/A</v>
      </c>
      <c r="S58" s="135" t="e">
        <f t="shared" si="1"/>
        <v>#N/A</v>
      </c>
    </row>
    <row r="59" spans="12:19" ht="6.75" customHeight="1">
      <c r="L59" s="135"/>
      <c r="M59" s="135"/>
      <c r="N59" s="135"/>
      <c r="O59" s="135" t="e">
        <f>SUM(N58:O58)</f>
        <v>#N/A</v>
      </c>
      <c r="P59" s="135"/>
      <c r="Q59" s="135" t="e">
        <f>SUM(P58:Q58)</f>
        <v>#N/A</v>
      </c>
      <c r="R59" s="135"/>
      <c r="S59" s="135" t="e">
        <f>SUM(R58:S58)</f>
        <v>#N/A</v>
      </c>
    </row>
    <row r="60" spans="2:19" ht="13.5">
      <c r="B60" t="s">
        <v>58</v>
      </c>
      <c r="L60" s="135"/>
      <c r="M60" s="135"/>
      <c r="N60" s="135" t="e">
        <f>IF(N58=1,N56,0)</f>
        <v>#N/A</v>
      </c>
      <c r="O60" s="135" t="e">
        <f>IF(O58=1,N56,0)</f>
        <v>#N/A</v>
      </c>
      <c r="P60" s="135" t="e">
        <f>IF(P58=1,P56,0)</f>
        <v>#N/A</v>
      </c>
      <c r="Q60" s="135" t="e">
        <f>IF(Q58=1,P56,0)</f>
        <v>#N/A</v>
      </c>
      <c r="R60" s="135" t="e">
        <f>IF(R58=1,R56,0)</f>
        <v>#N/A</v>
      </c>
      <c r="S60" s="135" t="e">
        <f>IF(S58=1,R56,0)</f>
        <v>#N/A</v>
      </c>
    </row>
    <row r="61" spans="4:19" ht="14.25" thickBot="1">
      <c r="D61" s="252" t="s">
        <v>47</v>
      </c>
      <c r="E61" s="252"/>
      <c r="F61" s="252"/>
      <c r="L61" s="135"/>
      <c r="M61" s="135"/>
      <c r="N61" s="135" t="e">
        <f>N60</f>
        <v>#N/A</v>
      </c>
      <c r="O61" s="135" t="e">
        <f>ROUNDUP(O60/2,0)</f>
        <v>#N/A</v>
      </c>
      <c r="P61" s="135" t="e">
        <f>P60</f>
        <v>#N/A</v>
      </c>
      <c r="Q61" s="135" t="e">
        <f>ROUNDUP(Q60/2,0)</f>
        <v>#N/A</v>
      </c>
      <c r="R61" s="135" t="e">
        <f>R60</f>
        <v>#N/A</v>
      </c>
      <c r="S61" s="135" t="e">
        <f>ROUNDUP(S60/2,0)</f>
        <v>#N/A</v>
      </c>
    </row>
    <row r="62" spans="2:19" ht="13.5">
      <c r="B62" s="3"/>
      <c r="C62" s="34" t="s">
        <v>54</v>
      </c>
      <c r="D62" s="62" t="s">
        <v>53</v>
      </c>
      <c r="E62" s="62"/>
      <c r="F62" s="36" t="s">
        <v>99</v>
      </c>
      <c r="G62" s="247" t="s">
        <v>42</v>
      </c>
      <c r="H62" s="248"/>
      <c r="I62" s="93" t="s">
        <v>48</v>
      </c>
      <c r="L62" s="135"/>
      <c r="M62" s="135"/>
      <c r="N62" s="135" t="e">
        <f>IF(O59=2,N54,0)</f>
        <v>#N/A</v>
      </c>
      <c r="O62" s="135" t="e">
        <f>IF(O59=2,O54,0)</f>
        <v>#N/A</v>
      </c>
      <c r="P62" s="135" t="e">
        <f>IF(Q59=2,P54,0)</f>
        <v>#N/A</v>
      </c>
      <c r="Q62" s="135" t="e">
        <f>IF(Q59=2,Q54,0)</f>
        <v>#N/A</v>
      </c>
      <c r="R62" s="135" t="e">
        <f>IF(S59=2,R54,0)</f>
        <v>#N/A</v>
      </c>
      <c r="S62" s="135" t="e">
        <f>IF(S59=2,S54,0)</f>
        <v>#N/A</v>
      </c>
    </row>
    <row r="63" spans="2:19" ht="14.25">
      <c r="B63" s="316" t="s">
        <v>13</v>
      </c>
      <c r="C63" s="34" t="s">
        <v>43</v>
      </c>
      <c r="D63" s="39"/>
      <c r="E63" s="58" t="s">
        <v>45</v>
      </c>
      <c r="F63" s="39"/>
      <c r="G63" s="3">
        <f>F63-D63</f>
        <v>0</v>
      </c>
      <c r="H63" s="252">
        <f>SUM(G63:G64)</f>
        <v>0</v>
      </c>
      <c r="I63" s="318">
        <f>IF(H65&lt;0,0,SUM(B72:B73))</f>
        <v>0</v>
      </c>
      <c r="L63" s="135"/>
      <c r="M63" s="135"/>
      <c r="N63" s="135" t="e">
        <f>IF(O59=2,N62,N61)</f>
        <v>#N/A</v>
      </c>
      <c r="O63" s="135" t="e">
        <f>IF(O59=2,O62,O61)</f>
        <v>#N/A</v>
      </c>
      <c r="P63" s="135" t="e">
        <f>IF(Q59=2,P62,P61)</f>
        <v>#N/A</v>
      </c>
      <c r="Q63" s="135" t="e">
        <f>IF(Q59=2,Q62,Q61)</f>
        <v>#N/A</v>
      </c>
      <c r="R63" s="135" t="e">
        <f>IF(S59=2,R62,R61)</f>
        <v>#N/A</v>
      </c>
      <c r="S63" s="135" t="e">
        <f>IF(S59=2,S62,S61)</f>
        <v>#N/A</v>
      </c>
    </row>
    <row r="64" spans="2:19" ht="15" thickBot="1">
      <c r="B64" s="281"/>
      <c r="C64" s="35" t="s">
        <v>44</v>
      </c>
      <c r="D64" s="40"/>
      <c r="E64" s="65" t="s">
        <v>45</v>
      </c>
      <c r="F64" s="40"/>
      <c r="G64" s="33">
        <f>F64-D64</f>
        <v>0</v>
      </c>
      <c r="H64" s="317"/>
      <c r="I64" s="319"/>
      <c r="L64" s="135"/>
      <c r="M64" s="135"/>
      <c r="N64" s="135"/>
      <c r="O64" s="135" t="e">
        <f>IF(N56&lt;0,0,SUM(N63:O63))</f>
        <v>#N/A</v>
      </c>
      <c r="P64" s="135"/>
      <c r="Q64" s="135" t="e">
        <f>IF(P56&lt;0,0,SUM(P63:Q63))</f>
        <v>#N/A</v>
      </c>
      <c r="R64" s="135"/>
      <c r="S64" s="135" t="e">
        <f>IF(R56&lt;0,0,SUM(R63:S63))</f>
        <v>#N/A</v>
      </c>
    </row>
    <row r="65" spans="2:9" ht="14.25" thickTop="1">
      <c r="B65" s="320" t="s">
        <v>46</v>
      </c>
      <c r="C65" s="36" t="s">
        <v>43</v>
      </c>
      <c r="D65" s="62">
        <f>D63</f>
        <v>0</v>
      </c>
      <c r="E65" s="62" t="s">
        <v>45</v>
      </c>
      <c r="F65" s="62">
        <f>F63</f>
        <v>0</v>
      </c>
      <c r="G65" s="32">
        <f>F65-D65</f>
        <v>0</v>
      </c>
      <c r="H65" s="322">
        <f>SUM(G65:G66)</f>
        <v>0</v>
      </c>
      <c r="I65">
        <f>IF(D74=2,"",IF(D74=0,"",IF(D72=1,"２０Fで本数換算","４０Fで本数換算")))</f>
      </c>
    </row>
    <row r="66" spans="2:9" ht="13.5">
      <c r="B66" s="321"/>
      <c r="C66" s="34" t="s">
        <v>44</v>
      </c>
      <c r="D66" s="58">
        <f>D64*2</f>
        <v>0</v>
      </c>
      <c r="E66" s="58" t="s">
        <v>45</v>
      </c>
      <c r="F66" s="58">
        <f>F64*2</f>
        <v>0</v>
      </c>
      <c r="G66" s="3">
        <f>F66-D66</f>
        <v>0</v>
      </c>
      <c r="H66" s="323"/>
      <c r="I66" s="37" t="str">
        <f>IF(H65&lt;=0,"転換貨物に該当しません","")</f>
        <v>転換貨物に該当しません</v>
      </c>
    </row>
    <row r="71" spans="2:8" ht="13.5" hidden="1">
      <c r="B71" s="135"/>
      <c r="C71" s="135" t="s">
        <v>55</v>
      </c>
      <c r="D71" s="135"/>
      <c r="E71" s="135"/>
      <c r="F71" s="135"/>
      <c r="G71" s="135"/>
      <c r="H71" s="135"/>
    </row>
    <row r="72" spans="2:8" ht="13.5" hidden="1">
      <c r="B72" s="135">
        <f>IF(D74=2,H72,G72)</f>
        <v>0</v>
      </c>
      <c r="C72" s="135" t="s">
        <v>43</v>
      </c>
      <c r="D72" s="135">
        <f>IF(G63&gt;0,1,0)</f>
        <v>0</v>
      </c>
      <c r="E72" s="135" t="str">
        <f>IF(D72=1,"増加","✕")</f>
        <v>✕</v>
      </c>
      <c r="F72" s="135">
        <f>IF(D72=1,H65,0)</f>
        <v>0</v>
      </c>
      <c r="G72" s="135">
        <f>F72</f>
        <v>0</v>
      </c>
      <c r="H72" s="135">
        <f>IF(D74=2,G63,0)</f>
        <v>0</v>
      </c>
    </row>
    <row r="73" spans="2:8" ht="13.5" hidden="1">
      <c r="B73" s="135">
        <f>IF(D74=2,H73,G73)</f>
        <v>0</v>
      </c>
      <c r="C73" s="135" t="s">
        <v>44</v>
      </c>
      <c r="D73" s="135">
        <f>IF(G64&gt;0,1,0)</f>
        <v>0</v>
      </c>
      <c r="E73" s="135" t="str">
        <f>IF(D73=1,"増加","✕")</f>
        <v>✕</v>
      </c>
      <c r="F73" s="135">
        <f>IF(D73=1,H65,0)</f>
        <v>0</v>
      </c>
      <c r="G73" s="135">
        <f>ROUNDUP(F73/2,0)</f>
        <v>0</v>
      </c>
      <c r="H73" s="135">
        <f>IF(D74=2,G64,0)</f>
        <v>0</v>
      </c>
    </row>
    <row r="74" spans="2:8" ht="13.5" hidden="1">
      <c r="B74" s="135"/>
      <c r="C74" s="135"/>
      <c r="D74" s="135">
        <f>SUM(D72:D73)</f>
        <v>0</v>
      </c>
      <c r="E74" s="135"/>
      <c r="F74" s="135"/>
      <c r="G74" s="135"/>
      <c r="H74" s="135"/>
    </row>
  </sheetData>
  <sheetProtection sheet="1" objects="1" scenarios="1"/>
  <mergeCells count="47">
    <mergeCell ref="I34:J34"/>
    <mergeCell ref="I35:J35"/>
    <mergeCell ref="G37:H37"/>
    <mergeCell ref="E38:F38"/>
    <mergeCell ref="G38:H38"/>
    <mergeCell ref="G34:H34"/>
    <mergeCell ref="B63:B64"/>
    <mergeCell ref="H63:H64"/>
    <mergeCell ref="I63:I64"/>
    <mergeCell ref="B65:B66"/>
    <mergeCell ref="H65:H66"/>
    <mergeCell ref="G62:H62"/>
    <mergeCell ref="D61:F61"/>
    <mergeCell ref="G35:H35"/>
    <mergeCell ref="B16:B24"/>
    <mergeCell ref="B12:B15"/>
    <mergeCell ref="E12:F12"/>
    <mergeCell ref="G12:H12"/>
    <mergeCell ref="C12:C15"/>
    <mergeCell ref="C26:C30"/>
    <mergeCell ref="B26:B30"/>
    <mergeCell ref="E35:F35"/>
    <mergeCell ref="E34:F34"/>
    <mergeCell ref="D33:D34"/>
    <mergeCell ref="B35:D35"/>
    <mergeCell ref="B32:C34"/>
    <mergeCell ref="I10:J10"/>
    <mergeCell ref="B11:D11"/>
    <mergeCell ref="E11:F11"/>
    <mergeCell ref="G11:H11"/>
    <mergeCell ref="I11:J11"/>
    <mergeCell ref="N56:O56"/>
    <mergeCell ref="P56:Q56"/>
    <mergeCell ref="R56:S56"/>
    <mergeCell ref="E2:H2"/>
    <mergeCell ref="B8:D8"/>
    <mergeCell ref="E8:F8"/>
    <mergeCell ref="G8:H8"/>
    <mergeCell ref="I8:J8"/>
    <mergeCell ref="B9:D9"/>
    <mergeCell ref="E9:F9"/>
    <mergeCell ref="G9:H9"/>
    <mergeCell ref="I9:J9"/>
    <mergeCell ref="I12:J12"/>
    <mergeCell ref="B10:D10"/>
    <mergeCell ref="E10:F10"/>
    <mergeCell ref="G10:H10"/>
  </mergeCells>
  <dataValidations count="3">
    <dataValidation type="whole" operator="greaterThan" allowBlank="1" showInputMessage="1" showErrorMessage="1" sqref="C18">
      <formula1>0</formula1>
    </dataValidation>
    <dataValidation type="list" allowBlank="1" showInputMessage="1" showErrorMessage="1" sqref="E8:J8">
      <formula1>"輸出,輸入"</formula1>
    </dataValidation>
    <dataValidation type="whole" operator="greaterThanOrEqual" allowBlank="1" showInputMessage="1" showErrorMessage="1" sqref="E14:J14 E17:J17 E20:J20 E23:J23 E27:J27">
      <formula1>0</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D25" sqref="D25"/>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100</v>
      </c>
    </row>
    <row r="3" spans="1:2" ht="13.5">
      <c r="A3" s="2" t="s">
        <v>50</v>
      </c>
      <c r="B3" t="s">
        <v>77</v>
      </c>
    </row>
    <row r="4" spans="1:2" ht="13.5">
      <c r="A4" s="2"/>
      <c r="B4" t="s">
        <v>78</v>
      </c>
    </row>
    <row r="5" ht="13.5">
      <c r="B5" t="s">
        <v>79</v>
      </c>
    </row>
    <row r="8" spans="1:2" ht="13.5">
      <c r="A8" s="25">
        <v>1</v>
      </c>
      <c r="B8" t="s">
        <v>102</v>
      </c>
    </row>
    <row r="9" spans="1:2" ht="13.5">
      <c r="A9" s="30"/>
      <c r="B9" t="s">
        <v>101</v>
      </c>
    </row>
    <row r="11" spans="1:2" ht="13.5">
      <c r="A11" s="25">
        <v>2</v>
      </c>
      <c r="B11" t="s">
        <v>248</v>
      </c>
    </row>
    <row r="12" ht="13.5">
      <c r="B12" t="s">
        <v>249</v>
      </c>
    </row>
    <row r="13" ht="13.5">
      <c r="B13" t="s">
        <v>105</v>
      </c>
    </row>
    <row r="14" ht="13.5">
      <c r="B14" t="s">
        <v>225</v>
      </c>
    </row>
    <row r="15" ht="13.5">
      <c r="B15" t="s">
        <v>226</v>
      </c>
    </row>
    <row r="18" spans="1:2" ht="13.5">
      <c r="A18" s="94" t="s">
        <v>107</v>
      </c>
      <c r="B18" s="95" t="s">
        <v>106</v>
      </c>
    </row>
    <row r="20" ht="13.5">
      <c r="B20" t="s">
        <v>51</v>
      </c>
    </row>
    <row r="22" ht="13.5">
      <c r="B22" t="s">
        <v>58</v>
      </c>
    </row>
    <row r="23" spans="4:6" ht="14.25" thickBot="1">
      <c r="D23" s="252" t="s">
        <v>47</v>
      </c>
      <c r="E23" s="252"/>
      <c r="F23" s="252"/>
    </row>
    <row r="24" spans="2:16" ht="13.5">
      <c r="B24" s="3"/>
      <c r="C24" s="34" t="s">
        <v>54</v>
      </c>
      <c r="D24" s="31" t="s">
        <v>53</v>
      </c>
      <c r="E24" s="31"/>
      <c r="F24" s="31" t="s">
        <v>99</v>
      </c>
      <c r="G24" s="247" t="s">
        <v>42</v>
      </c>
      <c r="H24" s="248"/>
      <c r="J24" s="38" t="s">
        <v>48</v>
      </c>
      <c r="P24" t="s">
        <v>55</v>
      </c>
    </row>
    <row r="25" spans="2:21" ht="14.25">
      <c r="B25" s="332" t="s">
        <v>52</v>
      </c>
      <c r="C25" s="34" t="s">
        <v>43</v>
      </c>
      <c r="D25" s="39"/>
      <c r="E25" s="26" t="s">
        <v>45</v>
      </c>
      <c r="F25" s="39"/>
      <c r="G25" s="3">
        <f>F25-D25</f>
        <v>0</v>
      </c>
      <c r="H25" s="252">
        <f>SUM(G25:G26)</f>
        <v>0</v>
      </c>
      <c r="J25" s="330">
        <f>IF(H27&lt;0,0,SUM(O25:O26))</f>
        <v>0</v>
      </c>
      <c r="O25">
        <f>IF(Q27=2,U25,T25)</f>
        <v>0</v>
      </c>
      <c r="P25" t="s">
        <v>56</v>
      </c>
      <c r="Q25">
        <f>IF(G25&gt;0,1,0)</f>
        <v>0</v>
      </c>
      <c r="R25" t="str">
        <f>IF(Q25=1,"増加","✕")</f>
        <v>✕</v>
      </c>
      <c r="S25">
        <f>IF(Q25=1,$H$27,0)</f>
        <v>0</v>
      </c>
      <c r="T25">
        <f>S25</f>
        <v>0</v>
      </c>
      <c r="U25">
        <f>IF($Q$27=2,G25,0)</f>
        <v>0</v>
      </c>
    </row>
    <row r="26" spans="2:21" ht="15" thickBot="1">
      <c r="B26" s="333"/>
      <c r="C26" s="35" t="s">
        <v>44</v>
      </c>
      <c r="D26" s="40"/>
      <c r="E26" s="27" t="s">
        <v>45</v>
      </c>
      <c r="F26" s="40"/>
      <c r="G26" s="33">
        <f>F26-D26</f>
        <v>0</v>
      </c>
      <c r="H26" s="317"/>
      <c r="J26" s="331"/>
      <c r="O26">
        <f>IF(Q27=2,U26,T26)</f>
        <v>0</v>
      </c>
      <c r="P26" t="s">
        <v>57</v>
      </c>
      <c r="Q26">
        <f>IF(G26&gt;0,1,0)</f>
        <v>0</v>
      </c>
      <c r="R26" t="str">
        <f>IF(Q26=1,"増加","✕")</f>
        <v>✕</v>
      </c>
      <c r="S26">
        <f>IF(Q26=1,$H$27,0)</f>
        <v>0</v>
      </c>
      <c r="T26">
        <f>ROUNDUP(S26/2,0)</f>
        <v>0</v>
      </c>
      <c r="U26">
        <f>IF($Q$27=2,G26,0)</f>
        <v>0</v>
      </c>
    </row>
    <row r="27" spans="2:17" ht="14.25" thickTop="1">
      <c r="B27" s="328" t="s">
        <v>46</v>
      </c>
      <c r="C27" s="36" t="s">
        <v>43</v>
      </c>
      <c r="D27" s="31">
        <f>D25</f>
        <v>0</v>
      </c>
      <c r="E27" s="31" t="s">
        <v>45</v>
      </c>
      <c r="F27" s="31">
        <f>F25</f>
        <v>0</v>
      </c>
      <c r="G27" s="32">
        <f>F27-D27</f>
        <v>0</v>
      </c>
      <c r="H27" s="322">
        <f>SUM(G27:G28)</f>
        <v>0</v>
      </c>
      <c r="J27">
        <f>IF(Q27=2,"",IF(Q27=0,"",IF(Q25=1,"２０Fで本数換算","４０Fで本数換算")))</f>
      </c>
      <c r="Q27">
        <f>SUM(Q25:Q26)</f>
        <v>0</v>
      </c>
    </row>
    <row r="28" spans="2:10" ht="13.5">
      <c r="B28" s="329"/>
      <c r="C28" s="34" t="s">
        <v>44</v>
      </c>
      <c r="D28" s="26">
        <f>D26*2</f>
        <v>0</v>
      </c>
      <c r="E28" s="26" t="s">
        <v>45</v>
      </c>
      <c r="F28" s="26">
        <f>F26*2</f>
        <v>0</v>
      </c>
      <c r="G28" s="3">
        <f>F28-D28</f>
        <v>0</v>
      </c>
      <c r="H28" s="323"/>
      <c r="J28" s="37"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O51"/>
  <sheetViews>
    <sheetView zoomScalePageLayoutView="0" workbookViewId="0" topLeftCell="A1">
      <selection activeCell="P38" sqref="P38"/>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 min="12" max="15" width="0" style="0" hidden="1" customWidth="1"/>
  </cols>
  <sheetData>
    <row r="1" spans="1:6" ht="15">
      <c r="A1" s="73" t="s">
        <v>212</v>
      </c>
      <c r="B1" s="81"/>
      <c r="C1" s="41"/>
      <c r="E1" s="41"/>
      <c r="F1" s="41"/>
    </row>
    <row r="2" spans="1:8" ht="17.25">
      <c r="A2" s="41"/>
      <c r="B2" s="41"/>
      <c r="C2" s="41"/>
      <c r="E2" s="278" t="s">
        <v>38</v>
      </c>
      <c r="F2" s="278"/>
      <c r="G2" s="278"/>
      <c r="H2" s="27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10.5" customHeight="1">
      <c r="A6" s="41"/>
      <c r="B6" s="41"/>
      <c r="C6" s="41"/>
      <c r="D6" s="41"/>
      <c r="E6" s="41"/>
      <c r="F6" s="41"/>
    </row>
    <row r="7" spans="2:6" ht="15" customHeight="1">
      <c r="B7" s="44" t="s">
        <v>170</v>
      </c>
      <c r="C7" s="41"/>
      <c r="D7" s="41"/>
      <c r="E7" s="41"/>
      <c r="F7" s="41"/>
    </row>
    <row r="8" spans="2:10" ht="15">
      <c r="B8" s="252" t="s">
        <v>39</v>
      </c>
      <c r="C8" s="252"/>
      <c r="D8" s="252"/>
      <c r="E8" s="301"/>
      <c r="F8" s="302"/>
      <c r="G8" s="301"/>
      <c r="H8" s="302"/>
      <c r="I8" s="294" t="s">
        <v>125</v>
      </c>
      <c r="J8" s="295"/>
    </row>
    <row r="9" spans="2:10" ht="15">
      <c r="B9" s="252" t="s">
        <v>98</v>
      </c>
      <c r="C9" s="252"/>
      <c r="D9" s="252"/>
      <c r="E9" s="255"/>
      <c r="F9" s="256"/>
      <c r="G9" s="255"/>
      <c r="H9" s="282"/>
      <c r="I9" s="296"/>
      <c r="J9" s="297"/>
    </row>
    <row r="10" spans="2:10" ht="15">
      <c r="B10" s="252" t="s">
        <v>75</v>
      </c>
      <c r="C10" s="252"/>
      <c r="D10" s="252"/>
      <c r="E10" s="255"/>
      <c r="F10" s="256"/>
      <c r="G10" s="255"/>
      <c r="H10" s="282"/>
      <c r="I10" s="296"/>
      <c r="J10" s="297"/>
    </row>
    <row r="11" spans="2:10" ht="15">
      <c r="B11" s="316" t="s">
        <v>126</v>
      </c>
      <c r="C11" s="247" t="s">
        <v>8</v>
      </c>
      <c r="D11" s="248"/>
      <c r="E11" s="255"/>
      <c r="F11" s="256"/>
      <c r="G11" s="255"/>
      <c r="H11" s="282"/>
      <c r="I11" s="296"/>
      <c r="J11" s="297"/>
    </row>
    <row r="12" spans="2:10" ht="15">
      <c r="B12" s="280"/>
      <c r="C12" s="342" t="s">
        <v>40</v>
      </c>
      <c r="D12" s="7" t="s">
        <v>15</v>
      </c>
      <c r="E12" s="343" t="s">
        <v>11</v>
      </c>
      <c r="F12" s="344"/>
      <c r="G12" s="343" t="s">
        <v>11</v>
      </c>
      <c r="H12" s="344"/>
      <c r="I12" s="296"/>
      <c r="J12" s="297"/>
    </row>
    <row r="13" spans="2:10" ht="15">
      <c r="B13" s="280"/>
      <c r="C13" s="252"/>
      <c r="D13" s="8" t="s">
        <v>119</v>
      </c>
      <c r="E13" s="364" t="s">
        <v>119</v>
      </c>
      <c r="F13" s="365"/>
      <c r="G13" s="364" t="s">
        <v>119</v>
      </c>
      <c r="H13" s="366"/>
      <c r="I13" s="296"/>
      <c r="J13" s="297"/>
    </row>
    <row r="14" spans="2:10" ht="15">
      <c r="B14" s="280"/>
      <c r="C14" s="252"/>
      <c r="D14" s="9" t="s">
        <v>16</v>
      </c>
      <c r="E14" s="338" t="s">
        <v>11</v>
      </c>
      <c r="F14" s="339"/>
      <c r="G14" s="338" t="s">
        <v>11</v>
      </c>
      <c r="H14" s="339"/>
      <c r="I14" s="296"/>
      <c r="J14" s="297"/>
    </row>
    <row r="15" spans="2:10" ht="15">
      <c r="B15" s="280"/>
      <c r="C15" s="357" t="s">
        <v>124</v>
      </c>
      <c r="D15" s="34" t="s">
        <v>17</v>
      </c>
      <c r="E15" s="359" t="s">
        <v>21</v>
      </c>
      <c r="F15" s="360"/>
      <c r="G15" s="359" t="s">
        <v>21</v>
      </c>
      <c r="H15" s="361"/>
      <c r="I15" s="296"/>
      <c r="J15" s="297"/>
    </row>
    <row r="16" spans="2:10" ht="15.75" thickBot="1">
      <c r="B16" s="281"/>
      <c r="C16" s="358"/>
      <c r="D16" s="54" t="s">
        <v>18</v>
      </c>
      <c r="E16" s="362" t="s">
        <v>120</v>
      </c>
      <c r="F16" s="363"/>
      <c r="G16" s="362" t="s">
        <v>120</v>
      </c>
      <c r="H16" s="363"/>
      <c r="I16" s="345"/>
      <c r="J16" s="346"/>
    </row>
    <row r="17" spans="2:10" ht="15.75" thickTop="1">
      <c r="B17" s="88" t="s">
        <v>191</v>
      </c>
      <c r="C17" s="347" t="s">
        <v>121</v>
      </c>
      <c r="D17" s="348"/>
      <c r="E17" s="11" t="s">
        <v>122</v>
      </c>
      <c r="F17" s="11" t="s">
        <v>123</v>
      </c>
      <c r="G17" s="11" t="s">
        <v>122</v>
      </c>
      <c r="H17" s="55" t="s">
        <v>123</v>
      </c>
      <c r="I17" s="70" t="s">
        <v>122</v>
      </c>
      <c r="J17" s="11" t="s">
        <v>123</v>
      </c>
    </row>
    <row r="18" spans="2:10" ht="15">
      <c r="B18" s="88" t="s">
        <v>192</v>
      </c>
      <c r="C18" s="334" t="s">
        <v>13</v>
      </c>
      <c r="D18" s="335"/>
      <c r="E18" s="145"/>
      <c r="F18" s="145"/>
      <c r="G18" s="145"/>
      <c r="H18" s="148"/>
      <c r="I18" s="162">
        <f>E18+G18</f>
        <v>0</v>
      </c>
      <c r="J18" s="163">
        <f>F18+H18</f>
        <v>0</v>
      </c>
    </row>
    <row r="19" spans="2:10" ht="15">
      <c r="B19" s="134"/>
      <c r="C19" s="349" t="s">
        <v>14</v>
      </c>
      <c r="D19" s="350"/>
      <c r="E19" s="156">
        <f>E18</f>
        <v>0</v>
      </c>
      <c r="F19" s="156">
        <f>F18*2</f>
        <v>0</v>
      </c>
      <c r="G19" s="156">
        <f>G18</f>
        <v>0</v>
      </c>
      <c r="H19" s="157">
        <f>H18*2</f>
        <v>0</v>
      </c>
      <c r="I19" s="165">
        <f>I18</f>
        <v>0</v>
      </c>
      <c r="J19" s="166">
        <f>J18*2</f>
        <v>0</v>
      </c>
    </row>
    <row r="20" spans="2:10" ht="15">
      <c r="B20" s="92" t="s">
        <v>194</v>
      </c>
      <c r="C20" s="351" t="s">
        <v>121</v>
      </c>
      <c r="D20" s="352"/>
      <c r="E20" s="67" t="s">
        <v>24</v>
      </c>
      <c r="F20" s="67" t="s">
        <v>23</v>
      </c>
      <c r="G20" s="67" t="s">
        <v>24</v>
      </c>
      <c r="H20" s="69" t="s">
        <v>23</v>
      </c>
      <c r="I20" s="71" t="s">
        <v>24</v>
      </c>
      <c r="J20" s="67" t="s">
        <v>23</v>
      </c>
    </row>
    <row r="21" spans="2:10" ht="15">
      <c r="B21" s="88" t="s">
        <v>193</v>
      </c>
      <c r="C21" s="334" t="s">
        <v>13</v>
      </c>
      <c r="D21" s="335"/>
      <c r="E21" s="145"/>
      <c r="F21" s="145"/>
      <c r="G21" s="145"/>
      <c r="H21" s="148"/>
      <c r="I21" s="162">
        <f>E21+G21</f>
        <v>0</v>
      </c>
      <c r="J21" s="163">
        <f>F21+H21</f>
        <v>0</v>
      </c>
    </row>
    <row r="22" spans="2:10" ht="15">
      <c r="B22" s="133">
        <f>B19+1</f>
        <v>1</v>
      </c>
      <c r="C22" s="336" t="s">
        <v>14</v>
      </c>
      <c r="D22" s="337"/>
      <c r="E22" s="156">
        <f>E21</f>
        <v>0</v>
      </c>
      <c r="F22" s="156">
        <f>F21*2</f>
        <v>0</v>
      </c>
      <c r="G22" s="156">
        <f>G21</f>
        <v>0</v>
      </c>
      <c r="H22" s="157">
        <f>H21*2</f>
        <v>0</v>
      </c>
      <c r="I22" s="165">
        <f>I21</f>
        <v>0</v>
      </c>
      <c r="J22" s="166">
        <f>J21*2</f>
        <v>0</v>
      </c>
    </row>
    <row r="23" spans="2:15" ht="15">
      <c r="B23" s="92" t="s">
        <v>194</v>
      </c>
      <c r="C23" s="351" t="s">
        <v>121</v>
      </c>
      <c r="D23" s="352"/>
      <c r="E23" s="67" t="s">
        <v>24</v>
      </c>
      <c r="F23" s="67" t="s">
        <v>23</v>
      </c>
      <c r="G23" s="67" t="s">
        <v>24</v>
      </c>
      <c r="H23" s="69" t="s">
        <v>23</v>
      </c>
      <c r="I23" s="71" t="s">
        <v>24</v>
      </c>
      <c r="J23" s="67" t="s">
        <v>23</v>
      </c>
      <c r="L23" s="135">
        <f>IF(I18+J18&gt;0,1,0)</f>
        <v>0</v>
      </c>
      <c r="M23" s="135"/>
      <c r="N23" s="135"/>
      <c r="O23" s="135"/>
    </row>
    <row r="24" spans="2:15" ht="15">
      <c r="B24" s="88" t="s">
        <v>195</v>
      </c>
      <c r="C24" s="334" t="s">
        <v>13</v>
      </c>
      <c r="D24" s="335"/>
      <c r="E24" s="145"/>
      <c r="F24" s="145"/>
      <c r="G24" s="145"/>
      <c r="H24" s="148"/>
      <c r="I24" s="162">
        <f>E24+G24</f>
        <v>0</v>
      </c>
      <c r="J24" s="163">
        <f>F24+H24</f>
        <v>0</v>
      </c>
      <c r="L24" s="135">
        <f>IF(I21+J21&gt;0,2,0)</f>
        <v>0</v>
      </c>
      <c r="M24" s="135"/>
      <c r="N24" s="135"/>
      <c r="O24" s="135"/>
    </row>
    <row r="25" spans="2:15" ht="15">
      <c r="B25" s="133">
        <f>B22+1</f>
        <v>2</v>
      </c>
      <c r="C25" s="336" t="s">
        <v>14</v>
      </c>
      <c r="D25" s="337"/>
      <c r="E25" s="156">
        <f>E24</f>
        <v>0</v>
      </c>
      <c r="F25" s="156">
        <f>F24*2</f>
        <v>0</v>
      </c>
      <c r="G25" s="156">
        <f>G24</f>
        <v>0</v>
      </c>
      <c r="H25" s="157">
        <f>H24*2</f>
        <v>0</v>
      </c>
      <c r="I25" s="165">
        <f>I24</f>
        <v>0</v>
      </c>
      <c r="J25" s="166">
        <f>J24*2</f>
        <v>0</v>
      </c>
      <c r="L25" s="135">
        <f>IF(I24+J24&gt;0,31,0)</f>
        <v>0</v>
      </c>
      <c r="M25" s="135"/>
      <c r="N25" s="135"/>
      <c r="O25" s="135"/>
    </row>
    <row r="26" spans="12:15" ht="15">
      <c r="L26" s="135"/>
      <c r="M26" s="135"/>
      <c r="N26" s="136">
        <v>1</v>
      </c>
      <c r="O26" s="137">
        <f>I18+J18</f>
        <v>0</v>
      </c>
    </row>
    <row r="27" spans="12:15" ht="15">
      <c r="L27" s="136">
        <f>MAX(L23:L25)</f>
        <v>0</v>
      </c>
      <c r="M27" s="135"/>
      <c r="N27" s="136">
        <v>2</v>
      </c>
      <c r="O27" s="137">
        <f>I21+J21</f>
        <v>0</v>
      </c>
    </row>
    <row r="28" spans="9:15" ht="15.75" thickBot="1">
      <c r="I28" s="287" t="s">
        <v>110</v>
      </c>
      <c r="J28" s="287"/>
      <c r="L28" s="136" t="e">
        <f>VLOOKUP(L27,N26:O28,2)</f>
        <v>#N/A</v>
      </c>
      <c r="M28" s="135" t="s">
        <v>253</v>
      </c>
      <c r="N28" s="136">
        <v>3</v>
      </c>
      <c r="O28" s="137">
        <f>I24+J24</f>
        <v>0</v>
      </c>
    </row>
    <row r="29" spans="7:10" ht="19.5" customHeight="1" thickBot="1">
      <c r="G29" s="340" t="s">
        <v>109</v>
      </c>
      <c r="H29" s="341"/>
      <c r="I29" s="285" t="e">
        <f>L28</f>
        <v>#N/A</v>
      </c>
      <c r="J29" s="286"/>
    </row>
    <row r="32" spans="3:10" ht="11.25" customHeight="1">
      <c r="C32" s="20"/>
      <c r="D32" s="20"/>
      <c r="E32" s="20"/>
      <c r="F32" s="20"/>
      <c r="G32" s="20"/>
      <c r="H32" s="20"/>
      <c r="I32" s="20"/>
      <c r="J32" s="20"/>
    </row>
    <row r="33" ht="13.5">
      <c r="B33" s="41"/>
    </row>
    <row r="34" ht="15" customHeight="1">
      <c r="B34" s="44" t="s">
        <v>171</v>
      </c>
    </row>
    <row r="35" spans="2:10" ht="16.5" customHeight="1">
      <c r="B35" s="252" t="s">
        <v>39</v>
      </c>
      <c r="C35" s="252"/>
      <c r="D35" s="252"/>
      <c r="E35" s="301"/>
      <c r="F35" s="302"/>
      <c r="G35" s="301"/>
      <c r="H35" s="302"/>
      <c r="I35" s="294" t="s">
        <v>125</v>
      </c>
      <c r="J35" s="295"/>
    </row>
    <row r="36" spans="2:10" ht="16.5" customHeight="1">
      <c r="B36" s="252" t="s">
        <v>98</v>
      </c>
      <c r="C36" s="252"/>
      <c r="D36" s="252"/>
      <c r="E36" s="255"/>
      <c r="F36" s="256"/>
      <c r="G36" s="255"/>
      <c r="H36" s="282"/>
      <c r="I36" s="296"/>
      <c r="J36" s="297"/>
    </row>
    <row r="37" spans="2:10" ht="16.5" customHeight="1">
      <c r="B37" s="252" t="s">
        <v>75</v>
      </c>
      <c r="C37" s="252"/>
      <c r="D37" s="252"/>
      <c r="E37" s="255"/>
      <c r="F37" s="256"/>
      <c r="G37" s="255"/>
      <c r="H37" s="282"/>
      <c r="I37" s="353"/>
      <c r="J37" s="354"/>
    </row>
    <row r="38" spans="2:10" ht="16.5" customHeight="1">
      <c r="B38" s="252" t="s">
        <v>82</v>
      </c>
      <c r="C38" s="252"/>
      <c r="D38" s="252"/>
      <c r="E38" s="255"/>
      <c r="F38" s="256"/>
      <c r="G38" s="255"/>
      <c r="H38" s="282"/>
      <c r="I38" s="241"/>
      <c r="J38" s="130"/>
    </row>
    <row r="39" spans="2:10" ht="13.5" customHeight="1">
      <c r="B39" s="88" t="s">
        <v>191</v>
      </c>
      <c r="C39" s="355" t="s">
        <v>121</v>
      </c>
      <c r="D39" s="356"/>
      <c r="E39" s="67" t="s">
        <v>122</v>
      </c>
      <c r="F39" s="67" t="s">
        <v>123</v>
      </c>
      <c r="G39" s="67" t="s">
        <v>122</v>
      </c>
      <c r="H39" s="69" t="s">
        <v>123</v>
      </c>
      <c r="I39" s="71" t="s">
        <v>122</v>
      </c>
      <c r="J39" s="67" t="s">
        <v>123</v>
      </c>
    </row>
    <row r="40" spans="2:10" ht="13.5">
      <c r="B40" s="88" t="s">
        <v>192</v>
      </c>
      <c r="C40" s="334" t="s">
        <v>13</v>
      </c>
      <c r="D40" s="335"/>
      <c r="E40" s="145"/>
      <c r="F40" s="145"/>
      <c r="G40" s="145"/>
      <c r="H40" s="148"/>
      <c r="I40" s="162">
        <f>E40+G40</f>
        <v>0</v>
      </c>
      <c r="J40" s="163">
        <f>F40+H40</f>
        <v>0</v>
      </c>
    </row>
    <row r="41" spans="2:10" ht="13.5">
      <c r="B41" s="133">
        <f>B19</f>
        <v>0</v>
      </c>
      <c r="C41" s="349" t="s">
        <v>14</v>
      </c>
      <c r="D41" s="350"/>
      <c r="E41" s="156">
        <f>E40</f>
        <v>0</v>
      </c>
      <c r="F41" s="156">
        <f>F40*2</f>
        <v>0</v>
      </c>
      <c r="G41" s="156">
        <f>G40</f>
        <v>0</v>
      </c>
      <c r="H41" s="157">
        <f>H40*2</f>
        <v>0</v>
      </c>
      <c r="I41" s="165">
        <f>I40</f>
        <v>0</v>
      </c>
      <c r="J41" s="166">
        <f>J40*2</f>
        <v>0</v>
      </c>
    </row>
    <row r="42" spans="2:10" ht="13.5" customHeight="1">
      <c r="B42" s="92" t="s">
        <v>194</v>
      </c>
      <c r="C42" s="351" t="s">
        <v>121</v>
      </c>
      <c r="D42" s="352"/>
      <c r="E42" s="67" t="s">
        <v>24</v>
      </c>
      <c r="F42" s="67" t="s">
        <v>23</v>
      </c>
      <c r="G42" s="67" t="s">
        <v>24</v>
      </c>
      <c r="H42" s="69" t="s">
        <v>23</v>
      </c>
      <c r="I42" s="71" t="s">
        <v>24</v>
      </c>
      <c r="J42" s="67" t="s">
        <v>23</v>
      </c>
    </row>
    <row r="43" spans="2:10" ht="13.5">
      <c r="B43" s="88" t="s">
        <v>193</v>
      </c>
      <c r="C43" s="334" t="s">
        <v>13</v>
      </c>
      <c r="D43" s="335"/>
      <c r="E43" s="164"/>
      <c r="F43" s="164"/>
      <c r="G43" s="164"/>
      <c r="H43" s="148"/>
      <c r="I43" s="162">
        <f>E43+G43</f>
        <v>0</v>
      </c>
      <c r="J43" s="163">
        <f>F43+H43</f>
        <v>0</v>
      </c>
    </row>
    <row r="44" spans="2:10" ht="13.5">
      <c r="B44" s="144">
        <f>B22</f>
        <v>1</v>
      </c>
      <c r="C44" s="336" t="s">
        <v>14</v>
      </c>
      <c r="D44" s="337"/>
      <c r="E44" s="156">
        <f>E43</f>
        <v>0</v>
      </c>
      <c r="F44" s="156">
        <f>F43*2</f>
        <v>0</v>
      </c>
      <c r="G44" s="156">
        <f>G43</f>
        <v>0</v>
      </c>
      <c r="H44" s="157">
        <f>H43*2</f>
        <v>0</v>
      </c>
      <c r="I44" s="165">
        <f>I43</f>
        <v>0</v>
      </c>
      <c r="J44" s="166">
        <f>J43*2</f>
        <v>0</v>
      </c>
    </row>
    <row r="45" spans="2:15" ht="13.5" customHeight="1">
      <c r="B45" s="92" t="s">
        <v>194</v>
      </c>
      <c r="C45" s="351" t="s">
        <v>121</v>
      </c>
      <c r="D45" s="352"/>
      <c r="E45" s="67" t="s">
        <v>24</v>
      </c>
      <c r="F45" s="67" t="s">
        <v>23</v>
      </c>
      <c r="G45" s="67" t="s">
        <v>24</v>
      </c>
      <c r="H45" s="69" t="s">
        <v>23</v>
      </c>
      <c r="I45" s="71" t="s">
        <v>24</v>
      </c>
      <c r="J45" s="67" t="s">
        <v>23</v>
      </c>
      <c r="L45" s="135">
        <f>IF(I40+J40&gt;0,1,0)</f>
        <v>0</v>
      </c>
      <c r="M45" s="135"/>
      <c r="N45" s="135"/>
      <c r="O45" s="135"/>
    </row>
    <row r="46" spans="2:15" ht="13.5">
      <c r="B46" s="88" t="s">
        <v>195</v>
      </c>
      <c r="C46" s="334" t="s">
        <v>13</v>
      </c>
      <c r="D46" s="335"/>
      <c r="E46" s="164"/>
      <c r="F46" s="164"/>
      <c r="G46" s="164"/>
      <c r="H46" s="148"/>
      <c r="I46" s="162">
        <f>E46+G46</f>
        <v>0</v>
      </c>
      <c r="J46" s="163">
        <f>F46+H46</f>
        <v>0</v>
      </c>
      <c r="L46" s="135">
        <f>IF(I43+J43&gt;0,2,0)</f>
        <v>0</v>
      </c>
      <c r="M46" s="135"/>
      <c r="N46" s="135"/>
      <c r="O46" s="135"/>
    </row>
    <row r="47" spans="2:15" ht="13.5">
      <c r="B47" s="144">
        <f>B25</f>
        <v>2</v>
      </c>
      <c r="C47" s="336" t="s">
        <v>14</v>
      </c>
      <c r="D47" s="337"/>
      <c r="E47" s="156">
        <f>E46</f>
        <v>0</v>
      </c>
      <c r="F47" s="156">
        <f>F46*2</f>
        <v>0</v>
      </c>
      <c r="G47" s="156">
        <f>G46</f>
        <v>0</v>
      </c>
      <c r="H47" s="157">
        <f>H46*2</f>
        <v>0</v>
      </c>
      <c r="I47" s="165">
        <f>I46</f>
        <v>0</v>
      </c>
      <c r="J47" s="166">
        <f>J46*2</f>
        <v>0</v>
      </c>
      <c r="L47" s="135">
        <f>IF(I46+J46&gt;0,31,0)</f>
        <v>0</v>
      </c>
      <c r="M47" s="135"/>
      <c r="N47" s="135"/>
      <c r="O47" s="135"/>
    </row>
    <row r="48" spans="12:15" ht="13.5">
      <c r="L48" s="135"/>
      <c r="M48" s="135"/>
      <c r="N48" s="136">
        <v>1</v>
      </c>
      <c r="O48" s="137">
        <f>I40+J40</f>
        <v>0</v>
      </c>
    </row>
    <row r="49" spans="12:15" ht="13.5">
      <c r="L49" s="136">
        <f>MAX(L45:L47)</f>
        <v>0</v>
      </c>
      <c r="M49" s="135"/>
      <c r="N49" s="136">
        <v>2</v>
      </c>
      <c r="O49" s="137">
        <f>I43+J43</f>
        <v>0</v>
      </c>
    </row>
    <row r="50" spans="9:15" ht="14.25" thickBot="1">
      <c r="I50" s="287" t="s">
        <v>110</v>
      </c>
      <c r="J50" s="287"/>
      <c r="L50" s="136" t="e">
        <f>VLOOKUP(L49,N48:O50,2)</f>
        <v>#N/A</v>
      </c>
      <c r="M50" s="135" t="s">
        <v>253</v>
      </c>
      <c r="N50" s="136">
        <v>3</v>
      </c>
      <c r="O50" s="137">
        <f>I46+J46</f>
        <v>0</v>
      </c>
    </row>
    <row r="51" spans="7:10" ht="19.5" customHeight="1" thickBot="1">
      <c r="G51" s="340" t="s">
        <v>109</v>
      </c>
      <c r="H51" s="341"/>
      <c r="I51" s="285" t="e">
        <f>L50</f>
        <v>#N/A</v>
      </c>
      <c r="J51" s="286"/>
    </row>
  </sheetData>
  <sheetProtection sheet="1" objects="1" scenarios="1"/>
  <mergeCells count="64">
    <mergeCell ref="B38:D38"/>
    <mergeCell ref="E38:F38"/>
    <mergeCell ref="G38:H38"/>
    <mergeCell ref="C43:D43"/>
    <mergeCell ref="C44:D44"/>
    <mergeCell ref="C45:D45"/>
    <mergeCell ref="C46:D46"/>
    <mergeCell ref="C47:D47"/>
    <mergeCell ref="E2:H2"/>
    <mergeCell ref="I50:J50"/>
    <mergeCell ref="B35:D35"/>
    <mergeCell ref="E35:F35"/>
    <mergeCell ref="G35:H35"/>
    <mergeCell ref="C23:D23"/>
    <mergeCell ref="C15:C16"/>
    <mergeCell ref="E15:F15"/>
    <mergeCell ref="G15:H15"/>
    <mergeCell ref="E16:F16"/>
    <mergeCell ref="G16:H16"/>
    <mergeCell ref="E13:F13"/>
    <mergeCell ref="G13:H13"/>
    <mergeCell ref="G51:H51"/>
    <mergeCell ref="I51:J51"/>
    <mergeCell ref="C17:D17"/>
    <mergeCell ref="C18:D18"/>
    <mergeCell ref="C19:D19"/>
    <mergeCell ref="C20:D20"/>
    <mergeCell ref="C21:D21"/>
    <mergeCell ref="C22:D22"/>
    <mergeCell ref="B36:D36"/>
    <mergeCell ref="E36:F36"/>
    <mergeCell ref="G36:H36"/>
    <mergeCell ref="I35:J37"/>
    <mergeCell ref="C39:D39"/>
    <mergeCell ref="C40:D40"/>
    <mergeCell ref="C41:D41"/>
    <mergeCell ref="C42:D42"/>
    <mergeCell ref="I28:J28"/>
    <mergeCell ref="E11:F11"/>
    <mergeCell ref="G11:H11"/>
    <mergeCell ref="C12:C14"/>
    <mergeCell ref="E12:F12"/>
    <mergeCell ref="G12:H12"/>
    <mergeCell ref="I8:J16"/>
    <mergeCell ref="B8:D8"/>
    <mergeCell ref="E8:F8"/>
    <mergeCell ref="G8:H8"/>
    <mergeCell ref="B9:D9"/>
    <mergeCell ref="E9:F9"/>
    <mergeCell ref="G9:H9"/>
    <mergeCell ref="B10:D10"/>
    <mergeCell ref="E10:F10"/>
    <mergeCell ref="G10:H10"/>
    <mergeCell ref="G29:H29"/>
    <mergeCell ref="I29:J29"/>
    <mergeCell ref="B37:D37"/>
    <mergeCell ref="E37:F37"/>
    <mergeCell ref="G37:H37"/>
    <mergeCell ref="C24:D24"/>
    <mergeCell ref="C25:D25"/>
    <mergeCell ref="E14:F14"/>
    <mergeCell ref="G14:H14"/>
    <mergeCell ref="B11:B16"/>
    <mergeCell ref="C11:D11"/>
  </mergeCells>
  <dataValidations count="3">
    <dataValidation type="list" allowBlank="1" showInputMessage="1" showErrorMessage="1" sqref="E8:H8 E35:H35">
      <formula1>"輸出,輸入"</formula1>
    </dataValidation>
    <dataValidation type="whole" operator="greaterThan" allowBlank="1" showInputMessage="1" showErrorMessage="1" sqref="B19">
      <formula1>0</formula1>
    </dataValidation>
    <dataValidation type="whole" operator="greaterThanOrEqual" allowBlank="1" showInputMessage="1" showErrorMessage="1" sqref="E18:H18 E21:H21 E24:H24 E40:H40 E43:H43 E46:H46">
      <formula1>0</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A1:H27"/>
  <sheetViews>
    <sheetView zoomScalePageLayoutView="0" workbookViewId="0" topLeftCell="A1">
      <selection activeCell="F36" sqref="F36"/>
    </sheetView>
  </sheetViews>
  <sheetFormatPr defaultColWidth="9.140625" defaultRowHeight="15"/>
  <cols>
    <col min="1" max="1" width="3.7109375" style="41" customWidth="1"/>
    <col min="2" max="2" width="2.7109375" style="41" customWidth="1"/>
    <col min="3" max="3" width="14.00390625" style="41" customWidth="1"/>
    <col min="4" max="4" width="20.8515625" style="41" customWidth="1"/>
    <col min="5" max="7" width="14.140625" style="41" customWidth="1"/>
  </cols>
  <sheetData>
    <row r="1" spans="1:7" ht="13.5">
      <c r="A1" s="73" t="s">
        <v>213</v>
      </c>
      <c r="B1" s="81"/>
      <c r="G1"/>
    </row>
    <row r="2" spans="3:8" ht="17.25">
      <c r="C2" s="278" t="s">
        <v>38</v>
      </c>
      <c r="D2" s="278"/>
      <c r="E2" s="278"/>
      <c r="F2" s="278"/>
      <c r="G2" s="83"/>
      <c r="H2" s="83"/>
    </row>
    <row r="4" spans="1:2" ht="13.5">
      <c r="A4" s="97" t="s">
        <v>127</v>
      </c>
      <c r="B4" s="41" t="s">
        <v>29</v>
      </c>
    </row>
    <row r="5" ht="13.5">
      <c r="B5" s="41" t="s">
        <v>233</v>
      </c>
    </row>
    <row r="7" spans="3:5" ht="17.25" customHeight="1">
      <c r="C7" s="48" t="s">
        <v>174</v>
      </c>
      <c r="D7" s="184"/>
      <c r="E7" s="182"/>
    </row>
    <row r="8" spans="3:6" ht="17.25" customHeight="1">
      <c r="C8" s="48" t="s">
        <v>175</v>
      </c>
      <c r="D8" s="185"/>
      <c r="E8" s="183"/>
      <c r="F8" s="41" t="s">
        <v>263</v>
      </c>
    </row>
    <row r="9" spans="3:5" ht="17.25" customHeight="1">
      <c r="C9" s="48" t="s">
        <v>172</v>
      </c>
      <c r="D9" s="186"/>
      <c r="E9" s="102" t="s">
        <v>173</v>
      </c>
    </row>
    <row r="10" ht="13.5">
      <c r="C10" s="48"/>
    </row>
    <row r="11" spans="3:7" ht="13.5">
      <c r="C11" s="51" t="s">
        <v>234</v>
      </c>
      <c r="G11" s="47" t="s">
        <v>64</v>
      </c>
    </row>
    <row r="12" spans="3:7" ht="13.5">
      <c r="C12" s="59" t="s">
        <v>73</v>
      </c>
      <c r="D12" s="49"/>
      <c r="E12" s="59" t="s">
        <v>69</v>
      </c>
      <c r="F12" s="59" t="s">
        <v>70</v>
      </c>
      <c r="G12" s="59" t="s">
        <v>71</v>
      </c>
    </row>
    <row r="13" spans="3:7" ht="13.5">
      <c r="C13" s="244" t="s">
        <v>67</v>
      </c>
      <c r="D13" s="168" t="s">
        <v>68</v>
      </c>
      <c r="E13" s="187"/>
      <c r="F13" s="187"/>
      <c r="G13" s="187"/>
    </row>
    <row r="14" spans="3:7" ht="15">
      <c r="C14" s="50" t="s">
        <v>285</v>
      </c>
      <c r="D14" s="168" t="s">
        <v>31</v>
      </c>
      <c r="E14" s="188"/>
      <c r="F14" s="188"/>
      <c r="G14" s="188"/>
    </row>
    <row r="15" spans="3:7" ht="14.25" thickBot="1">
      <c r="C15" s="243" t="s">
        <v>67</v>
      </c>
      <c r="D15" s="168" t="s">
        <v>30</v>
      </c>
      <c r="E15" s="189"/>
      <c r="F15" s="188"/>
      <c r="G15" s="188"/>
    </row>
    <row r="16" spans="3:7" ht="13.5">
      <c r="C16" s="367" t="s">
        <v>72</v>
      </c>
      <c r="D16" s="169" t="s">
        <v>68</v>
      </c>
      <c r="E16" s="190"/>
      <c r="F16" s="191"/>
      <c r="G16" s="187"/>
    </row>
    <row r="17" spans="3:7" ht="13.5">
      <c r="C17" s="367"/>
      <c r="D17" s="169" t="s">
        <v>31</v>
      </c>
      <c r="E17" s="192"/>
      <c r="F17" s="193"/>
      <c r="G17" s="188"/>
    </row>
    <row r="18" spans="3:7" ht="13.5">
      <c r="C18" s="368"/>
      <c r="D18" s="170" t="s">
        <v>30</v>
      </c>
      <c r="E18" s="242"/>
      <c r="F18" s="194"/>
      <c r="G18" s="189"/>
    </row>
    <row r="19" spans="3:7" ht="13.5">
      <c r="C19" s="369" t="s">
        <v>74</v>
      </c>
      <c r="D19" s="370"/>
      <c r="E19" s="370"/>
      <c r="F19" s="370"/>
      <c r="G19" s="370"/>
    </row>
    <row r="20" spans="3:7" ht="13.5">
      <c r="C20" s="369"/>
      <c r="D20" s="370"/>
      <c r="E20" s="370"/>
      <c r="F20" s="370"/>
      <c r="G20" s="370"/>
    </row>
    <row r="21" spans="3:7" ht="13.5">
      <c r="C21" s="369"/>
      <c r="D21" s="370"/>
      <c r="E21" s="370"/>
      <c r="F21" s="370"/>
      <c r="G21" s="370"/>
    </row>
    <row r="22" spans="3:7" ht="13.5">
      <c r="C22" s="369"/>
      <c r="D22" s="370"/>
      <c r="E22" s="370"/>
      <c r="F22" s="370"/>
      <c r="G22" s="370"/>
    </row>
    <row r="23" spans="3:7" ht="13.5">
      <c r="C23" s="369"/>
      <c r="D23" s="370"/>
      <c r="E23" s="370"/>
      <c r="F23" s="370"/>
      <c r="G23" s="370"/>
    </row>
    <row r="24" spans="3:7" ht="13.5">
      <c r="C24" s="369"/>
      <c r="D24" s="370"/>
      <c r="E24" s="370"/>
      <c r="F24" s="370"/>
      <c r="G24" s="370"/>
    </row>
    <row r="25" spans="3:7" ht="13.5">
      <c r="C25" s="369"/>
      <c r="D25" s="370"/>
      <c r="E25" s="370"/>
      <c r="F25" s="370"/>
      <c r="G25" s="370"/>
    </row>
    <row r="26" spans="3:7" ht="13.5">
      <c r="C26" s="98" t="s">
        <v>283</v>
      </c>
      <c r="G26" s="43"/>
    </row>
    <row r="27" ht="13.5">
      <c r="C27" s="98" t="s">
        <v>284</v>
      </c>
    </row>
  </sheetData>
  <sheetProtection sheet="1" objects="1" scenarios="1"/>
  <mergeCells count="4">
    <mergeCell ref="C16:C18"/>
    <mergeCell ref="C19:C25"/>
    <mergeCell ref="D19:G25"/>
    <mergeCell ref="C2:F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00FF"/>
  </sheetPr>
  <dimension ref="A1:K46"/>
  <sheetViews>
    <sheetView zoomScalePageLayoutView="0" workbookViewId="0" topLeftCell="A1">
      <selection activeCell="L15" sqref="L15"/>
    </sheetView>
  </sheetViews>
  <sheetFormatPr defaultColWidth="9.140625" defaultRowHeight="15"/>
  <cols>
    <col min="1" max="1" width="1.8515625" style="0" customWidth="1"/>
    <col min="2" max="2" width="15.57421875" style="0" customWidth="1"/>
    <col min="3" max="3" width="7.140625" style="0" bestFit="1" customWidth="1"/>
    <col min="4" max="4" width="10.421875" style="0" customWidth="1"/>
    <col min="5" max="5" width="12.7109375" style="0" customWidth="1"/>
    <col min="6" max="6" width="7.7109375" style="0" customWidth="1"/>
    <col min="7" max="7" width="6.8515625" style="0" customWidth="1"/>
    <col min="8" max="8" width="7.421875" style="0" customWidth="1"/>
    <col min="9" max="9" width="12.28125" style="0" customWidth="1"/>
    <col min="10" max="10" width="1.421875" style="0" customWidth="1"/>
    <col min="11" max="11" width="3.8515625" style="0" customWidth="1"/>
  </cols>
  <sheetData>
    <row r="1" ht="13.5">
      <c r="A1" t="s">
        <v>85</v>
      </c>
    </row>
    <row r="3" spans="1:11" ht="17.25">
      <c r="A3" s="278" t="s">
        <v>237</v>
      </c>
      <c r="B3" s="278"/>
      <c r="C3" s="278"/>
      <c r="D3" s="278"/>
      <c r="E3" s="278"/>
      <c r="F3" s="278"/>
      <c r="G3" s="278"/>
      <c r="H3" s="278"/>
      <c r="I3" s="278"/>
      <c r="J3" s="119"/>
      <c r="K3" s="119"/>
    </row>
    <row r="5" spans="2:11" ht="14.25">
      <c r="B5" s="76"/>
      <c r="C5" s="76"/>
      <c r="D5" s="76"/>
      <c r="E5" s="76"/>
      <c r="F5" s="76"/>
      <c r="G5" s="76"/>
      <c r="H5" s="76"/>
      <c r="I5" s="76"/>
      <c r="J5" s="76"/>
      <c r="K5" s="76"/>
    </row>
    <row r="6" spans="2:9" ht="14.25">
      <c r="B6" s="76"/>
      <c r="C6" s="76"/>
      <c r="D6" s="76"/>
      <c r="E6" s="76"/>
      <c r="F6" s="76"/>
      <c r="G6" s="76"/>
      <c r="H6" s="76"/>
      <c r="I6" s="42" t="s">
        <v>0</v>
      </c>
    </row>
    <row r="7" spans="2:11" ht="14.25">
      <c r="B7" s="76"/>
      <c r="C7" s="76"/>
      <c r="D7" s="76"/>
      <c r="E7" s="76"/>
      <c r="F7" s="76"/>
      <c r="G7" s="76"/>
      <c r="H7" s="76"/>
      <c r="I7" s="76"/>
      <c r="J7" s="76"/>
      <c r="K7" s="77"/>
    </row>
    <row r="8" spans="2:11" ht="14.25">
      <c r="B8" s="41" t="s">
        <v>202</v>
      </c>
      <c r="C8" s="76"/>
      <c r="D8" s="76"/>
      <c r="E8" s="76"/>
      <c r="F8" s="76"/>
      <c r="G8" s="76"/>
      <c r="H8" s="76"/>
      <c r="I8" s="76"/>
      <c r="J8" s="76"/>
      <c r="K8" s="76"/>
    </row>
    <row r="9" spans="2:11" ht="14.25">
      <c r="B9" s="76"/>
      <c r="C9" s="76"/>
      <c r="D9" s="76"/>
      <c r="E9" s="76"/>
      <c r="F9" s="76"/>
      <c r="G9" s="76"/>
      <c r="H9" s="76"/>
      <c r="I9" s="76"/>
      <c r="J9" s="76"/>
      <c r="K9" s="76"/>
    </row>
    <row r="10" spans="2:11" ht="14.25">
      <c r="B10" s="76"/>
      <c r="C10" s="76"/>
      <c r="D10" s="76"/>
      <c r="E10" s="76"/>
      <c r="F10" s="76"/>
      <c r="G10" s="76"/>
      <c r="H10" s="76"/>
      <c r="I10" s="76"/>
      <c r="J10" s="76"/>
      <c r="K10" s="76"/>
    </row>
    <row r="11" spans="2:11" ht="14.25">
      <c r="B11" s="76"/>
      <c r="C11" s="76"/>
      <c r="D11" s="77" t="s">
        <v>207</v>
      </c>
      <c r="E11" s="76"/>
      <c r="F11" s="76"/>
      <c r="G11" s="76"/>
      <c r="H11" s="76"/>
      <c r="I11" s="76"/>
      <c r="J11" s="76"/>
      <c r="K11" s="76"/>
    </row>
    <row r="12" spans="2:11" ht="14.25">
      <c r="B12" s="76"/>
      <c r="C12" s="76"/>
      <c r="D12" s="76"/>
      <c r="E12" s="76"/>
      <c r="F12" s="76"/>
      <c r="G12" s="76"/>
      <c r="H12" s="76"/>
      <c r="I12" s="76"/>
      <c r="J12" s="76"/>
      <c r="K12" s="76"/>
    </row>
    <row r="13" spans="2:11" ht="14.25">
      <c r="B13" s="76"/>
      <c r="C13" s="76"/>
      <c r="D13" s="76"/>
      <c r="E13" s="76"/>
      <c r="F13" s="76"/>
      <c r="G13" s="76"/>
      <c r="H13" s="76"/>
      <c r="I13" s="76"/>
      <c r="J13" s="76"/>
      <c r="K13" s="76"/>
    </row>
    <row r="14" spans="2:11" ht="14.25">
      <c r="B14" s="76"/>
      <c r="C14" s="76"/>
      <c r="D14" s="76"/>
      <c r="E14" s="106" t="s">
        <v>158</v>
      </c>
      <c r="F14" s="76"/>
      <c r="G14" s="76"/>
      <c r="H14" s="76"/>
      <c r="I14" s="76"/>
      <c r="J14" s="76"/>
      <c r="K14" s="76"/>
    </row>
    <row r="15" spans="2:11" ht="18.75" customHeight="1">
      <c r="B15" s="76"/>
      <c r="C15" s="76"/>
      <c r="D15" s="76"/>
      <c r="E15" s="74" t="s">
        <v>33</v>
      </c>
      <c r="F15" s="371"/>
      <c r="G15" s="371"/>
      <c r="H15" s="371"/>
      <c r="I15" s="371"/>
      <c r="J15" s="76"/>
      <c r="K15" s="76"/>
    </row>
    <row r="16" spans="2:11" ht="18.75" customHeight="1">
      <c r="B16" s="76"/>
      <c r="C16" s="76"/>
      <c r="D16" s="76"/>
      <c r="E16" s="74" t="s">
        <v>34</v>
      </c>
      <c r="F16" s="371"/>
      <c r="G16" s="371"/>
      <c r="H16" s="371"/>
      <c r="I16" s="371"/>
      <c r="J16" s="76"/>
      <c r="K16" s="76"/>
    </row>
    <row r="17" spans="2:10" ht="18.75" customHeight="1">
      <c r="B17" s="76"/>
      <c r="C17" s="76"/>
      <c r="D17" s="76"/>
      <c r="E17" s="75" t="s">
        <v>3</v>
      </c>
      <c r="F17" s="372"/>
      <c r="G17" s="372"/>
      <c r="H17" s="372"/>
      <c r="I17" s="372"/>
      <c r="J17" s="76"/>
    </row>
    <row r="18" spans="2:11" ht="8.25" customHeight="1">
      <c r="B18" s="76"/>
      <c r="C18" s="76"/>
      <c r="D18" s="76"/>
      <c r="E18" s="76"/>
      <c r="F18" s="16"/>
      <c r="G18" s="75"/>
      <c r="H18" s="75"/>
      <c r="I18" s="76"/>
      <c r="J18" s="76"/>
      <c r="K18" s="76"/>
    </row>
    <row r="19" spans="2:11" ht="14.25">
      <c r="B19" s="76"/>
      <c r="C19" s="76"/>
      <c r="D19" s="76"/>
      <c r="E19" s="76"/>
      <c r="F19" s="76"/>
      <c r="G19" s="76"/>
      <c r="H19" s="76"/>
      <c r="I19" s="76"/>
      <c r="J19" s="76"/>
      <c r="K19" s="76"/>
    </row>
    <row r="20" spans="1:11" ht="39.75" customHeight="1">
      <c r="A20" s="373" t="s">
        <v>203</v>
      </c>
      <c r="B20" s="373"/>
      <c r="C20" s="373"/>
      <c r="D20" s="373"/>
      <c r="E20" s="373"/>
      <c r="F20" s="373"/>
      <c r="G20" s="373"/>
      <c r="H20" s="373"/>
      <c r="I20" s="373"/>
      <c r="J20" s="79"/>
      <c r="K20" s="79"/>
    </row>
    <row r="21" ht="19.5" customHeight="1"/>
    <row r="22" ht="13.5">
      <c r="E22" s="15" t="s">
        <v>89</v>
      </c>
    </row>
    <row r="23" ht="17.25" customHeight="1"/>
    <row r="24" spans="2:10" ht="21.75" customHeight="1">
      <c r="B24" s="112" t="s">
        <v>243</v>
      </c>
      <c r="D24" s="78"/>
      <c r="E24" s="78"/>
      <c r="F24" s="78"/>
      <c r="G24" s="78"/>
      <c r="H24" s="78"/>
      <c r="I24" s="78"/>
      <c r="J24" s="78"/>
    </row>
    <row r="25" spans="2:9" ht="30" customHeight="1">
      <c r="B25" s="58" t="s">
        <v>22</v>
      </c>
      <c r="C25" s="66" t="s">
        <v>39</v>
      </c>
      <c r="D25" s="58" t="s">
        <v>204</v>
      </c>
      <c r="E25" s="58" t="s">
        <v>206</v>
      </c>
      <c r="F25" s="66" t="s">
        <v>205</v>
      </c>
      <c r="G25" s="58" t="s">
        <v>13</v>
      </c>
      <c r="H25" s="66" t="s">
        <v>46</v>
      </c>
      <c r="I25" s="58" t="s">
        <v>60</v>
      </c>
    </row>
    <row r="26" spans="2:10" ht="27" customHeight="1">
      <c r="B26" s="45"/>
      <c r="C26" s="103"/>
      <c r="D26" s="120"/>
      <c r="E26" s="120"/>
      <c r="F26" s="45"/>
      <c r="G26" s="105"/>
      <c r="H26" s="105"/>
      <c r="I26" s="45"/>
      <c r="J26" s="52"/>
    </row>
    <row r="27" spans="2:10" ht="24" customHeight="1">
      <c r="B27" s="45"/>
      <c r="C27" s="103"/>
      <c r="D27" s="121"/>
      <c r="E27" s="121"/>
      <c r="F27" s="103"/>
      <c r="G27" s="122"/>
      <c r="H27" s="122"/>
      <c r="I27" s="103"/>
      <c r="J27" s="78"/>
    </row>
    <row r="28" spans="2:10" ht="24" customHeight="1">
      <c r="B28" s="45"/>
      <c r="C28" s="103"/>
      <c r="D28" s="121"/>
      <c r="E28" s="121"/>
      <c r="F28" s="103"/>
      <c r="G28" s="122"/>
      <c r="H28" s="122"/>
      <c r="I28" s="103"/>
      <c r="J28" s="78"/>
    </row>
    <row r="29" spans="2:8" ht="18.75" customHeight="1">
      <c r="B29" s="125" t="s">
        <v>236</v>
      </c>
      <c r="F29" s="2"/>
      <c r="G29" s="108"/>
      <c r="H29" s="108"/>
    </row>
    <row r="30" spans="2:9" ht="23.25" customHeight="1">
      <c r="B30" s="112" t="s">
        <v>235</v>
      </c>
      <c r="F30" s="2"/>
      <c r="H30" s="108"/>
      <c r="I30" s="195"/>
    </row>
    <row r="31" spans="2:9" ht="23.25" customHeight="1">
      <c r="B31" s="34" t="s">
        <v>238</v>
      </c>
      <c r="C31" s="34" t="s">
        <v>239</v>
      </c>
      <c r="D31" s="34" t="s">
        <v>240</v>
      </c>
      <c r="E31" s="34" t="s">
        <v>242</v>
      </c>
      <c r="F31" s="376" t="s">
        <v>241</v>
      </c>
      <c r="G31" s="376"/>
      <c r="H31" s="374" t="s">
        <v>264</v>
      </c>
      <c r="I31" s="374"/>
    </row>
    <row r="32" spans="2:9" ht="23.25" customHeight="1">
      <c r="B32" s="45"/>
      <c r="C32" s="3"/>
      <c r="D32" s="3"/>
      <c r="E32" s="3"/>
      <c r="F32" s="377"/>
      <c r="G32" s="377"/>
      <c r="H32" s="375"/>
      <c r="I32" s="375"/>
    </row>
    <row r="33" spans="2:9" ht="23.25" customHeight="1">
      <c r="B33" s="45"/>
      <c r="C33" s="3"/>
      <c r="D33" s="3"/>
      <c r="E33" s="3"/>
      <c r="F33" s="377"/>
      <c r="G33" s="377"/>
      <c r="H33" s="375"/>
      <c r="I33" s="375"/>
    </row>
    <row r="34" spans="2:9" ht="23.25" customHeight="1">
      <c r="B34" s="45"/>
      <c r="C34" s="3"/>
      <c r="D34" s="3"/>
      <c r="E34" s="3"/>
      <c r="F34" s="377"/>
      <c r="G34" s="377"/>
      <c r="H34" s="375"/>
      <c r="I34" s="375"/>
    </row>
    <row r="35" spans="2:9" ht="15.75" customHeight="1">
      <c r="B35" s="125" t="s">
        <v>244</v>
      </c>
      <c r="C35" s="20"/>
      <c r="D35" s="20"/>
      <c r="E35" s="20"/>
      <c r="F35" s="126"/>
      <c r="G35" s="126"/>
      <c r="H35" s="126"/>
      <c r="I35" s="126"/>
    </row>
    <row r="36" spans="1:10" ht="14.25" thickBot="1">
      <c r="A36" s="123"/>
      <c r="B36" s="123"/>
      <c r="C36" s="123"/>
      <c r="D36" s="123"/>
      <c r="E36" s="123"/>
      <c r="F36" s="123"/>
      <c r="G36" s="123"/>
      <c r="H36" s="123"/>
      <c r="I36" s="123"/>
      <c r="J36" s="20"/>
    </row>
    <row r="38" ht="13.5">
      <c r="B38" t="s">
        <v>208</v>
      </c>
    </row>
    <row r="40" ht="13.5">
      <c r="D40" s="2" t="s">
        <v>0</v>
      </c>
    </row>
    <row r="42" ht="14.25">
      <c r="E42" s="76" t="s">
        <v>202</v>
      </c>
    </row>
    <row r="43" ht="8.25" customHeight="1"/>
    <row r="44" spans="5:9" ht="20.25" customHeight="1">
      <c r="E44" s="74" t="s">
        <v>33</v>
      </c>
      <c r="F44" s="371"/>
      <c r="G44" s="371"/>
      <c r="H44" s="371"/>
      <c r="I44" s="371"/>
    </row>
    <row r="45" spans="5:9" ht="20.25" customHeight="1">
      <c r="E45" s="74" t="s">
        <v>34</v>
      </c>
      <c r="F45" s="371"/>
      <c r="G45" s="371"/>
      <c r="H45" s="371"/>
      <c r="I45" s="371"/>
    </row>
    <row r="46" spans="5:9" ht="20.25" customHeight="1">
      <c r="E46" s="75" t="s">
        <v>3</v>
      </c>
      <c r="F46" s="372"/>
      <c r="G46" s="372"/>
      <c r="H46" s="372"/>
      <c r="I46" s="372"/>
    </row>
  </sheetData>
  <sheetProtection/>
  <mergeCells count="16">
    <mergeCell ref="F44:I44"/>
    <mergeCell ref="F45:I45"/>
    <mergeCell ref="F46:I46"/>
    <mergeCell ref="A20:I20"/>
    <mergeCell ref="A3:I3"/>
    <mergeCell ref="H31:I31"/>
    <mergeCell ref="H32:I32"/>
    <mergeCell ref="H34:I34"/>
    <mergeCell ref="F31:G31"/>
    <mergeCell ref="F32:G32"/>
    <mergeCell ref="F34:G34"/>
    <mergeCell ref="F33:G33"/>
    <mergeCell ref="H33:I33"/>
    <mergeCell ref="F15:I15"/>
    <mergeCell ref="F16:I16"/>
    <mergeCell ref="F17:I17"/>
  </mergeCells>
  <printOptions/>
  <pageMargins left="0.9055118110236221" right="0.9055118110236221" top="0.7480314960629921" bottom="0.5511811023622047"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K48"/>
  <sheetViews>
    <sheetView zoomScalePageLayoutView="0" workbookViewId="0" topLeftCell="A1">
      <selection activeCell="C10" sqref="C10:D10"/>
    </sheetView>
  </sheetViews>
  <sheetFormatPr defaultColWidth="9.140625" defaultRowHeight="15"/>
  <cols>
    <col min="1" max="1" width="1.8515625" style="0" customWidth="1"/>
    <col min="2" max="2" width="6.8515625" style="0" customWidth="1"/>
    <col min="3" max="3" width="9.00390625" style="0" customWidth="1"/>
    <col min="4" max="4" width="6.140625" style="0" customWidth="1"/>
    <col min="5" max="5" width="11.28125" style="0" customWidth="1"/>
    <col min="6" max="6" width="2.421875" style="0" customWidth="1"/>
    <col min="7" max="7" width="5.28125" style="0" bestFit="1" customWidth="1"/>
    <col min="8" max="8" width="13.140625" style="0" customWidth="1"/>
    <col min="9" max="9" width="22.140625" style="0" customWidth="1"/>
    <col min="10" max="10" width="1.421875" style="0" customWidth="1"/>
    <col min="11" max="11" width="3.8515625" style="0" customWidth="1"/>
  </cols>
  <sheetData>
    <row r="1" ht="13.5">
      <c r="A1" t="s">
        <v>130</v>
      </c>
    </row>
    <row r="3" spans="1:11" ht="21">
      <c r="A3" s="379" t="s">
        <v>86</v>
      </c>
      <c r="B3" s="379"/>
      <c r="C3" s="379"/>
      <c r="D3" s="379"/>
      <c r="E3" s="379"/>
      <c r="F3" s="379"/>
      <c r="G3" s="379"/>
      <c r="H3" s="379"/>
      <c r="I3" s="379"/>
      <c r="J3" s="379"/>
      <c r="K3" s="379"/>
    </row>
    <row r="5" spans="2:11" ht="14.25">
      <c r="B5" s="76"/>
      <c r="C5" s="76"/>
      <c r="D5" s="76"/>
      <c r="E5" s="76"/>
      <c r="F5" s="76"/>
      <c r="G5" s="76"/>
      <c r="H5" s="76"/>
      <c r="I5" s="76"/>
      <c r="J5" s="76"/>
      <c r="K5" s="76"/>
    </row>
    <row r="6" spans="2:10" ht="14.25">
      <c r="B6" s="76"/>
      <c r="C6" s="76"/>
      <c r="D6" s="76"/>
      <c r="E6" s="76"/>
      <c r="F6" s="76"/>
      <c r="G6" s="76"/>
      <c r="H6" s="76"/>
      <c r="I6" s="384" t="s">
        <v>0</v>
      </c>
      <c r="J6" s="384"/>
    </row>
    <row r="7" spans="2:11" ht="14.25">
      <c r="B7" s="76"/>
      <c r="C7" s="76"/>
      <c r="D7" s="76"/>
      <c r="E7" s="76"/>
      <c r="F7" s="76"/>
      <c r="G7" s="76"/>
      <c r="H7" s="76"/>
      <c r="I7" s="76"/>
      <c r="J7" s="76"/>
      <c r="K7" s="77"/>
    </row>
    <row r="8" spans="2:11" ht="14.25">
      <c r="B8" s="76"/>
      <c r="C8" s="76"/>
      <c r="D8" s="76"/>
      <c r="E8" s="76"/>
      <c r="F8" s="76"/>
      <c r="G8" s="76"/>
      <c r="H8" s="76"/>
      <c r="I8" s="76"/>
      <c r="J8" s="76"/>
      <c r="K8" s="76"/>
    </row>
    <row r="9" spans="2:11" ht="14.25">
      <c r="B9" s="76" t="s">
        <v>1</v>
      </c>
      <c r="C9" s="76"/>
      <c r="D9" s="76"/>
      <c r="E9" s="76"/>
      <c r="F9" s="76"/>
      <c r="G9" s="76"/>
      <c r="H9" s="76"/>
      <c r="I9" s="76"/>
      <c r="J9" s="76"/>
      <c r="K9" s="76"/>
    </row>
    <row r="10" spans="2:11" ht="14.25">
      <c r="B10" s="76" t="s">
        <v>2</v>
      </c>
      <c r="C10" s="268" t="s">
        <v>287</v>
      </c>
      <c r="D10" s="268"/>
      <c r="E10" s="76" t="s">
        <v>261</v>
      </c>
      <c r="F10" s="76"/>
      <c r="G10" s="76"/>
      <c r="H10" s="76"/>
      <c r="I10" s="76"/>
      <c r="J10" s="76"/>
      <c r="K10" s="76"/>
    </row>
    <row r="11" spans="2:11" ht="14.25">
      <c r="B11" s="76"/>
      <c r="C11" s="76"/>
      <c r="D11" s="76"/>
      <c r="E11" s="76"/>
      <c r="F11" s="76"/>
      <c r="G11" s="76"/>
      <c r="H11" s="76"/>
      <c r="I11" s="76"/>
      <c r="J11" s="76"/>
      <c r="K11" s="76"/>
    </row>
    <row r="12" spans="2:11" ht="14.25">
      <c r="B12" s="76"/>
      <c r="C12" s="76"/>
      <c r="D12" s="76"/>
      <c r="E12" s="76"/>
      <c r="F12" s="76"/>
      <c r="G12" s="76"/>
      <c r="H12" s="76"/>
      <c r="I12" s="76"/>
      <c r="J12" s="76"/>
      <c r="K12" s="76"/>
    </row>
    <row r="13" spans="2:11" ht="18.75" customHeight="1">
      <c r="B13" s="76"/>
      <c r="C13" s="76"/>
      <c r="D13" s="76"/>
      <c r="E13" s="76"/>
      <c r="F13" s="76"/>
      <c r="G13" s="106" t="s">
        <v>87</v>
      </c>
      <c r="H13" s="74" t="s">
        <v>33</v>
      </c>
      <c r="I13" s="76"/>
      <c r="J13" s="76"/>
      <c r="K13" s="76"/>
    </row>
    <row r="14" spans="2:11" ht="18.75" customHeight="1">
      <c r="B14" s="76"/>
      <c r="C14" s="76"/>
      <c r="D14" s="76"/>
      <c r="E14" s="76"/>
      <c r="F14" s="76"/>
      <c r="G14" s="16"/>
      <c r="H14" s="74" t="s">
        <v>34</v>
      </c>
      <c r="I14" s="76"/>
      <c r="J14" s="76"/>
      <c r="K14" s="76"/>
    </row>
    <row r="15" spans="2:11" ht="18.75" customHeight="1">
      <c r="B15" s="76"/>
      <c r="C15" s="76"/>
      <c r="D15" s="76"/>
      <c r="E15" s="76"/>
      <c r="F15" s="76"/>
      <c r="G15" s="16"/>
      <c r="H15" s="75" t="s">
        <v>3</v>
      </c>
      <c r="I15" s="76"/>
      <c r="J15" s="76"/>
      <c r="K15" s="76" t="s">
        <v>88</v>
      </c>
    </row>
    <row r="16" spans="2:11" ht="8.25" customHeight="1">
      <c r="B16" s="76"/>
      <c r="C16" s="76"/>
      <c r="D16" s="76"/>
      <c r="E16" s="76"/>
      <c r="F16" s="76"/>
      <c r="G16" s="16"/>
      <c r="H16" s="75"/>
      <c r="I16" s="76"/>
      <c r="J16" s="76"/>
      <c r="K16" s="76"/>
    </row>
    <row r="17" spans="2:11" ht="14.25">
      <c r="B17" s="76"/>
      <c r="C17" s="76"/>
      <c r="D17" s="76"/>
      <c r="E17" s="76"/>
      <c r="F17" s="76"/>
      <c r="G17" s="76"/>
      <c r="H17" s="76"/>
      <c r="I17" s="76"/>
      <c r="J17" s="76"/>
      <c r="K17" s="76"/>
    </row>
    <row r="18" spans="1:11" ht="46.5" customHeight="1">
      <c r="A18" s="383" t="s">
        <v>245</v>
      </c>
      <c r="B18" s="383"/>
      <c r="C18" s="383"/>
      <c r="D18" s="383"/>
      <c r="E18" s="383"/>
      <c r="F18" s="383"/>
      <c r="G18" s="383"/>
      <c r="H18" s="383"/>
      <c r="I18" s="383"/>
      <c r="J18" s="383"/>
      <c r="K18" s="383"/>
    </row>
    <row r="19" ht="19.5" customHeight="1"/>
    <row r="20" ht="13.5">
      <c r="G20" s="57" t="s">
        <v>89</v>
      </c>
    </row>
    <row r="21" ht="27.75" customHeight="1"/>
    <row r="22" spans="2:10" ht="21.75" customHeight="1">
      <c r="B22" s="112" t="s">
        <v>90</v>
      </c>
      <c r="E22" s="382"/>
      <c r="F22" s="382"/>
      <c r="G22" s="382"/>
      <c r="H22" s="382"/>
      <c r="I22" s="382"/>
      <c r="J22" s="78"/>
    </row>
    <row r="23" ht="22.5" customHeight="1"/>
    <row r="24" spans="2:10" ht="27" customHeight="1">
      <c r="B24" s="112" t="s">
        <v>91</v>
      </c>
      <c r="C24" s="112"/>
      <c r="D24" s="112"/>
      <c r="E24" s="113" t="s">
        <v>33</v>
      </c>
      <c r="F24" s="74"/>
      <c r="G24" s="380"/>
      <c r="H24" s="380"/>
      <c r="I24" s="380"/>
      <c r="J24" s="52"/>
    </row>
    <row r="25" spans="2:10" ht="24" customHeight="1">
      <c r="B25" s="112"/>
      <c r="C25" s="112"/>
      <c r="D25" s="112"/>
      <c r="E25" s="113" t="s">
        <v>34</v>
      </c>
      <c r="F25" s="74"/>
      <c r="G25" s="380"/>
      <c r="H25" s="380"/>
      <c r="I25" s="380"/>
      <c r="J25" s="78"/>
    </row>
    <row r="26" spans="2:10" ht="24" customHeight="1">
      <c r="B26" s="112"/>
      <c r="C26" s="112"/>
      <c r="D26" s="112"/>
      <c r="E26" s="114" t="s">
        <v>3</v>
      </c>
      <c r="F26" s="75"/>
      <c r="G26" s="381"/>
      <c r="H26" s="381"/>
      <c r="I26" s="381"/>
      <c r="J26" s="78"/>
    </row>
    <row r="46" spans="7:9" ht="20.25" customHeight="1">
      <c r="G46" s="378" t="s">
        <v>93</v>
      </c>
      <c r="H46" s="378"/>
      <c r="I46" s="80"/>
    </row>
    <row r="48" spans="7:9" ht="20.25" customHeight="1">
      <c r="G48" s="378" t="s">
        <v>94</v>
      </c>
      <c r="H48" s="378"/>
      <c r="I48" s="80"/>
    </row>
  </sheetData>
  <sheetProtection/>
  <mergeCells count="10">
    <mergeCell ref="G46:H46"/>
    <mergeCell ref="G48:H48"/>
    <mergeCell ref="A3:K3"/>
    <mergeCell ref="G24:I24"/>
    <mergeCell ref="G25:I25"/>
    <mergeCell ref="G26:I26"/>
    <mergeCell ref="E22:I22"/>
    <mergeCell ref="A18:K18"/>
    <mergeCell ref="C10:D10"/>
    <mergeCell ref="I6:J6"/>
  </mergeCells>
  <printOptions/>
  <pageMargins left="0.9055118110236221" right="0.9055118110236221"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51"/>
  <sheetViews>
    <sheetView zoomScalePageLayoutView="0" workbookViewId="0" topLeftCell="A1">
      <selection activeCell="D5" sqref="D5"/>
    </sheetView>
  </sheetViews>
  <sheetFormatPr defaultColWidth="9.140625" defaultRowHeight="15"/>
  <cols>
    <col min="1" max="1" width="2.421875" style="0" customWidth="1"/>
    <col min="2" max="3" width="3.421875" style="0" customWidth="1"/>
    <col min="4" max="4" width="17.7109375" style="0" customWidth="1"/>
    <col min="5" max="5" width="8.28125" style="0" customWidth="1"/>
    <col min="6" max="6" width="11.57421875" style="0" customWidth="1"/>
    <col min="7" max="7" width="12.57421875" style="0" customWidth="1"/>
    <col min="8" max="9" width="13.421875" style="0" customWidth="1"/>
    <col min="10" max="10" width="3.00390625" style="0" customWidth="1"/>
  </cols>
  <sheetData>
    <row r="1" ht="13.5">
      <c r="A1" t="s">
        <v>145</v>
      </c>
    </row>
    <row r="2" spans="8:9" ht="13.5">
      <c r="H2" s="263" t="s">
        <v>262</v>
      </c>
      <c r="I2" s="263"/>
    </row>
    <row r="4" ht="13.5">
      <c r="B4" t="s">
        <v>1</v>
      </c>
    </row>
    <row r="5" spans="2:5" ht="13.5">
      <c r="B5" s="378" t="s">
        <v>265</v>
      </c>
      <c r="C5" s="378"/>
      <c r="D5" s="178" t="s">
        <v>287</v>
      </c>
      <c r="E5" t="s">
        <v>261</v>
      </c>
    </row>
    <row r="7" ht="13.5">
      <c r="E7" s="15" t="s">
        <v>35</v>
      </c>
    </row>
    <row r="8" spans="6:9" ht="13.5">
      <c r="F8" s="24" t="s">
        <v>33</v>
      </c>
      <c r="G8" s="264"/>
      <c r="H8" s="264"/>
      <c r="I8" s="264"/>
    </row>
    <row r="9" spans="6:9" ht="15">
      <c r="F9" s="24" t="s">
        <v>34</v>
      </c>
      <c r="G9" s="264"/>
      <c r="H9" s="264"/>
      <c r="I9" s="264"/>
    </row>
    <row r="10" spans="6:9" ht="14.25" customHeight="1">
      <c r="F10" s="23" t="s">
        <v>3</v>
      </c>
      <c r="G10" s="265"/>
      <c r="H10" s="265"/>
      <c r="I10" s="265"/>
    </row>
    <row r="12" spans="2:9" ht="14.25">
      <c r="B12" s="268" t="s">
        <v>133</v>
      </c>
      <c r="C12" s="269"/>
      <c r="D12" s="269"/>
      <c r="E12" s="269"/>
      <c r="F12" s="269"/>
      <c r="G12" s="269"/>
      <c r="H12" s="269"/>
      <c r="I12" s="269"/>
    </row>
    <row r="14" spans="1:10" ht="42.75" customHeight="1">
      <c r="A14" s="389" t="s">
        <v>199</v>
      </c>
      <c r="B14" s="389"/>
      <c r="C14" s="389"/>
      <c r="D14" s="389"/>
      <c r="E14" s="389"/>
      <c r="F14" s="389"/>
      <c r="G14" s="389"/>
      <c r="H14" s="389"/>
      <c r="I14" s="389"/>
      <c r="J14" s="389"/>
    </row>
    <row r="16" ht="13.5">
      <c r="F16" s="57" t="s">
        <v>131</v>
      </c>
    </row>
    <row r="18" spans="2:6" ht="13.5">
      <c r="B18" s="57">
        <v>1</v>
      </c>
      <c r="C18" t="s">
        <v>25</v>
      </c>
      <c r="E18" s="201" t="str">
        <f>'1号様式'!E18</f>
        <v>平成　　年度</v>
      </c>
      <c r="F18" s="171"/>
    </row>
    <row r="20" spans="2:3" ht="13.5">
      <c r="B20" s="57">
        <v>2</v>
      </c>
      <c r="C20" t="s">
        <v>134</v>
      </c>
    </row>
    <row r="22" spans="2:7" ht="13.5">
      <c r="B22" s="57">
        <v>3</v>
      </c>
      <c r="C22" t="s">
        <v>137</v>
      </c>
      <c r="E22" s="131" t="s">
        <v>161</v>
      </c>
      <c r="F22" s="238">
        <f>F36+H45</f>
        <v>0</v>
      </c>
      <c r="G22" t="s">
        <v>232</v>
      </c>
    </row>
    <row r="23" ht="6.75" customHeight="1">
      <c r="E23" s="131"/>
    </row>
    <row r="24" spans="3:7" ht="13.5">
      <c r="C24" t="s">
        <v>136</v>
      </c>
      <c r="E24" s="131" t="s">
        <v>161</v>
      </c>
      <c r="F24" s="239"/>
      <c r="G24" t="s">
        <v>132</v>
      </c>
    </row>
    <row r="25" ht="6.75" customHeight="1">
      <c r="E25" s="131"/>
    </row>
    <row r="26" spans="3:7" ht="13.5">
      <c r="C26" t="s">
        <v>138</v>
      </c>
      <c r="E26" s="131" t="s">
        <v>161</v>
      </c>
      <c r="F26" s="238">
        <f>F22-F24</f>
        <v>0</v>
      </c>
      <c r="G26" t="s">
        <v>132</v>
      </c>
    </row>
    <row r="28" spans="2:3" ht="13.5">
      <c r="B28" s="57">
        <v>4</v>
      </c>
      <c r="C28" t="s">
        <v>135</v>
      </c>
    </row>
    <row r="29" spans="3:4" ht="13.5">
      <c r="C29" s="18" t="s">
        <v>5</v>
      </c>
      <c r="D29" t="s">
        <v>10</v>
      </c>
    </row>
    <row r="30" spans="3:4" ht="13.5">
      <c r="C30" s="2"/>
      <c r="D30" s="19" t="s">
        <v>41</v>
      </c>
    </row>
    <row r="31" spans="4:9" ht="27" customHeight="1">
      <c r="D31" s="247" t="s">
        <v>22</v>
      </c>
      <c r="E31" s="248"/>
      <c r="F31" s="259" t="s">
        <v>59</v>
      </c>
      <c r="G31" s="260"/>
      <c r="H31" s="68"/>
      <c r="I31" s="68"/>
    </row>
    <row r="32" spans="4:9" ht="30" customHeight="1">
      <c r="D32" s="385"/>
      <c r="E32" s="386"/>
      <c r="F32" s="387"/>
      <c r="G32" s="388"/>
      <c r="H32" s="52"/>
      <c r="I32" s="52"/>
    </row>
    <row r="33" spans="4:9" ht="14.25" customHeight="1">
      <c r="D33" s="53" t="s">
        <v>221</v>
      </c>
      <c r="E33" s="5"/>
      <c r="F33" s="21"/>
      <c r="G33" s="21"/>
      <c r="H33" s="52"/>
      <c r="I33" s="52"/>
    </row>
    <row r="34" spans="4:9" ht="9.75" customHeight="1">
      <c r="D34" s="20"/>
      <c r="E34" s="21"/>
      <c r="F34" s="21"/>
      <c r="H34" s="20"/>
      <c r="I34" s="22"/>
    </row>
    <row r="35" spans="3:4" ht="13.5">
      <c r="C35" s="2"/>
      <c r="D35" t="s">
        <v>286</v>
      </c>
    </row>
    <row r="36" spans="4:8" ht="14.25">
      <c r="D36" s="390">
        <f>F32</f>
        <v>0</v>
      </c>
      <c r="E36" s="390"/>
      <c r="F36" s="173">
        <f>F32*10000</f>
        <v>0</v>
      </c>
      <c r="G36" t="s">
        <v>80</v>
      </c>
      <c r="H36" s="57"/>
    </row>
    <row r="37" spans="4:8" ht="13.5">
      <c r="D37" s="28"/>
      <c r="E37" s="29"/>
      <c r="F37" s="127" t="s">
        <v>229</v>
      </c>
      <c r="H37" s="57"/>
    </row>
    <row r="38" spans="3:4" ht="13.5">
      <c r="C38" s="18" t="s">
        <v>28</v>
      </c>
      <c r="D38" t="s">
        <v>29</v>
      </c>
    </row>
    <row r="39" spans="3:9" ht="13.5">
      <c r="C39" s="2"/>
      <c r="D39" t="s">
        <v>66</v>
      </c>
      <c r="I39" s="57" t="s">
        <v>64</v>
      </c>
    </row>
    <row r="40" spans="4:9" ht="25.5" customHeight="1">
      <c r="D40" s="252" t="s">
        <v>22</v>
      </c>
      <c r="E40" s="252"/>
      <c r="F40" s="58" t="s">
        <v>65</v>
      </c>
      <c r="G40" s="66" t="s">
        <v>31</v>
      </c>
      <c r="H40" s="66" t="s">
        <v>30</v>
      </c>
      <c r="I40" s="58" t="s">
        <v>60</v>
      </c>
    </row>
    <row r="41" spans="4:9" ht="30" customHeight="1">
      <c r="D41" s="385"/>
      <c r="E41" s="386"/>
      <c r="F41" s="196" t="s">
        <v>12</v>
      </c>
      <c r="G41" s="198"/>
      <c r="H41" s="198"/>
      <c r="I41" s="132"/>
    </row>
    <row r="42" spans="4:9" ht="14.25" customHeight="1">
      <c r="D42" s="53" t="s">
        <v>221</v>
      </c>
      <c r="E42" s="5"/>
      <c r="F42" s="21"/>
      <c r="G42" s="46"/>
      <c r="H42" s="46"/>
      <c r="I42" s="52"/>
    </row>
    <row r="43" spans="4:9" ht="11.25" customHeight="1">
      <c r="D43" s="20"/>
      <c r="E43" s="20"/>
      <c r="F43" s="20"/>
      <c r="G43" s="20"/>
      <c r="H43" s="20"/>
      <c r="I43" s="20"/>
    </row>
    <row r="44" spans="4:9" ht="13.5">
      <c r="D44" t="s">
        <v>286</v>
      </c>
      <c r="E44" s="20"/>
      <c r="F44" s="20"/>
      <c r="G44" s="20"/>
      <c r="I44" s="20"/>
    </row>
    <row r="45" spans="4:9" ht="14.25">
      <c r="D45" t="s">
        <v>61</v>
      </c>
      <c r="E45" s="20"/>
      <c r="F45" s="197">
        <f>H41</f>
        <v>0</v>
      </c>
      <c r="G45" s="20" t="s">
        <v>62</v>
      </c>
      <c r="H45" s="199">
        <f>ROUNDDOWN(H41*0.3,-3)</f>
        <v>0</v>
      </c>
      <c r="I45" s="20" t="s">
        <v>63</v>
      </c>
    </row>
    <row r="46" spans="4:9" ht="15" customHeight="1">
      <c r="D46" s="20"/>
      <c r="E46" s="20"/>
      <c r="F46" s="20"/>
      <c r="G46" s="20"/>
      <c r="H46" s="2" t="s">
        <v>231</v>
      </c>
      <c r="I46" s="20"/>
    </row>
    <row r="47" spans="2:3" ht="13.5">
      <c r="B47" s="57">
        <v>4</v>
      </c>
      <c r="C47" t="s">
        <v>32</v>
      </c>
    </row>
    <row r="48" spans="3:4" ht="13.5">
      <c r="C48" s="18" t="s">
        <v>36</v>
      </c>
      <c r="D48" t="s">
        <v>222</v>
      </c>
    </row>
    <row r="49" spans="3:4" ht="13.5">
      <c r="C49" s="18" t="s">
        <v>6</v>
      </c>
      <c r="D49" t="s">
        <v>18</v>
      </c>
    </row>
    <row r="50" ht="13.5">
      <c r="C50" s="18"/>
    </row>
    <row r="51" ht="13.5">
      <c r="C51" s="18"/>
    </row>
  </sheetData>
  <sheetProtection/>
  <mergeCells count="14">
    <mergeCell ref="G8:I8"/>
    <mergeCell ref="G9:I9"/>
    <mergeCell ref="G10:I10"/>
    <mergeCell ref="B5:C5"/>
    <mergeCell ref="H2:I2"/>
    <mergeCell ref="D41:E41"/>
    <mergeCell ref="F31:G31"/>
    <mergeCell ref="F32:G32"/>
    <mergeCell ref="B12:I12"/>
    <mergeCell ref="A14:J14"/>
    <mergeCell ref="D31:E31"/>
    <mergeCell ref="D32:E32"/>
    <mergeCell ref="D40:E40"/>
    <mergeCell ref="D36:E3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2017-07-28T01:52:36Z</cp:lastPrinted>
  <dcterms:created xsi:type="dcterms:W3CDTF">2017-01-24T00:57:34Z</dcterms:created>
  <dcterms:modified xsi:type="dcterms:W3CDTF">2017-07-28T01:56:52Z</dcterms:modified>
  <cp:category/>
  <cp:version/>
  <cp:contentType/>
  <cp:contentStatus/>
</cp:coreProperties>
</file>